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15" windowHeight="669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" sheetId="4" r:id="rId4"/>
  </sheets>
  <definedNames>
    <definedName name="_xlnm.Print_Area" localSheetId="2">'10 средства бюджет'!$A$1:$P$830</definedName>
    <definedName name="_xlnm.Print_Area" localSheetId="0">'8 показатели '!$A$1:$R$476</definedName>
    <definedName name="_xlnm.Print_Area" localSheetId="1">'9 средства по кодам'!$A$1:$T$844</definedName>
  </definedNames>
  <calcPr fullCalcOnLoad="1"/>
</workbook>
</file>

<file path=xl/sharedStrings.xml><?xml version="1.0" encoding="utf-8"?>
<sst xmlns="http://schemas.openxmlformats.org/spreadsheetml/2006/main" count="4071" uniqueCount="1039">
  <si>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</si>
  <si>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</si>
  <si>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</si>
  <si>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</si>
  <si>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</si>
  <si>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</si>
  <si>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</si>
  <si>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</si>
  <si>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</si>
  <si>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</si>
  <si>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</si>
  <si>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</si>
  <si>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</si>
  <si>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</si>
  <si>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</si>
  <si>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</si>
  <si>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</si>
  <si>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</si>
  <si>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>Статус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</si>
  <si>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</si>
  <si>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</si>
  <si>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</si>
  <si>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</si>
  <si>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</si>
  <si>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</si>
  <si>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</si>
  <si>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</si>
  <si>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</si>
  <si>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</si>
  <si>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Приложение № 10</t>
  </si>
  <si>
    <t>показатели</t>
  </si>
  <si>
    <t>Примечание</t>
  </si>
  <si>
    <t xml:space="preserve">Примечание </t>
  </si>
  <si>
    <t>Источники финансирования</t>
  </si>
  <si>
    <t>Наименование  программы, подпрограммы</t>
  </si>
  <si>
    <t>Наименовние ГРБС</t>
  </si>
  <si>
    <t>в том числе по ГРБС:</t>
  </si>
  <si>
    <t>районный бюджет</t>
  </si>
  <si>
    <t>краевой бюджет</t>
  </si>
  <si>
    <t>к Порядку принятия решений о разработке муниципальных программ Назаровского района, их формировании и реализации</t>
  </si>
  <si>
    <t>Муниципальная программа</t>
  </si>
  <si>
    <t>Статус (муниципальная программа, подпрограмма)</t>
  </si>
  <si>
    <t xml:space="preserve">Информация об использовании бюджетных ассигнований районного бюджета и иных средств на реализацию программы с указанием плановых и фактических значений </t>
  </si>
  <si>
    <t>Наименование муниципальной программы, подпрограммы муниципальной программы</t>
  </si>
  <si>
    <t>бюджеты сельских поселений</t>
  </si>
  <si>
    <t>Показатели:</t>
  </si>
  <si>
    <t>-</t>
  </si>
  <si>
    <t>Подпрограмма 2</t>
  </si>
  <si>
    <t>Мероприятие 1.1.   Информационно-телевизионное сопровождение деятельности органов местного самоуправления</t>
  </si>
  <si>
    <t>минуты</t>
  </si>
  <si>
    <t>кв.см</t>
  </si>
  <si>
    <t xml:space="preserve">Мероприятие 1.3.   Приобретение печатных периодических  изданий для органов местного самоуправления </t>
  </si>
  <si>
    <t>кол-во экз</t>
  </si>
  <si>
    <t>Мероприятия 1.4 Разработка и содержание официального сайта органов местного самоуправления</t>
  </si>
  <si>
    <t>услуга</t>
  </si>
  <si>
    <t>Мероприятие 1.1. Строительство (реконструкция) гидротехнических сооружений</t>
  </si>
  <si>
    <t>Мероприятие 1.2. Софинансирование расходов на строительство (реконструкция) гидротехнических сооружений</t>
  </si>
  <si>
    <t>Мероприятие 1.3. Обеспечение индивидуальными средствами защиты</t>
  </si>
  <si>
    <t>Мероприятие 1.5. Оценка рисков, связанных с возникновением аварийной ситуации при эксплуатции гидротехнических сооружений</t>
  </si>
  <si>
    <t>Мероприятие 1.6. Разработка проектно-сметной документации на строительство (реконструкцтю) гидротехнических сооружений</t>
  </si>
  <si>
    <t>Мероприятие 1.7. Софинансирование на разработку проектно-сметной документации на строительство (реконструкцтю) гидротехнических сооружений</t>
  </si>
  <si>
    <t>Мероприятие 1.9 Обязательное страховаие гражданской ответственности владельца опасного объекта за приченение вреда в результате аварии на опасном объекте</t>
  </si>
  <si>
    <t>Мероприятие 1.10. Информационное обеспечение администрации Назаровского района о черезвычайных проишствиях на териитории района</t>
  </si>
  <si>
    <t>Мероприятие 2.1. Мероприятия по профилактике экстремизма и терроризма</t>
  </si>
  <si>
    <t>Мероприятие 1.2.   Информирование о деятельности администрации Назаровского района и ее структурных подразделений в печатных изданиях</t>
  </si>
  <si>
    <t>079</t>
  </si>
  <si>
    <t>0702</t>
  </si>
  <si>
    <t>%</t>
  </si>
  <si>
    <t>Проведение работ по уничтожению сорняков дикорастущей конопли</t>
  </si>
  <si>
    <t>Выполнение отдельных государственных полномочий по организацити проведения мероприятий по отлову, учету, содержанию и иному обращению с безнадзорными домашними животными</t>
  </si>
  <si>
    <t>Выполнение отдельных переданных государственных полномочий по решению вопросов поддержки сельскохозяйственного производства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</si>
  <si>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</t>
  </si>
  <si>
    <t>МП "Развитие инвестиционной, инновационной деятельности, малого и среднего предпринимательства на территории Назаровского района" на 2014-2016 годы</t>
  </si>
  <si>
    <t>1102</t>
  </si>
  <si>
    <t>Софинансирование расходов на комплектование книжных фондов муниципальных библиотек</t>
  </si>
  <si>
    <t>0707</t>
  </si>
  <si>
    <t>1003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</si>
  <si>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(за мсчет федеральных средств)</t>
  </si>
  <si>
    <t>Проведение работ по уничтожению сорняков дикорастущей конопли (софинансирование)</t>
  </si>
  <si>
    <t>Капитальный ремонт водопроводных сетей, устройство водопроводных сетей</t>
  </si>
  <si>
    <t>Разработка проектной документации на строительство и (или) реконструкцию объектов коммунальной инфраструктуры, используемых в сфере водоснабжения, водоотведения и очистки сточных вод</t>
  </si>
  <si>
    <t>Софинансирование расходов по капитальному ремонту, реконструкции,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</si>
  <si>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 xml:space="preserve">Реконструкция объектов коммунальной инфраструктуры, используемых в сфере водоснабжения, водоотведения и очистки сточных вод </t>
  </si>
  <si>
    <t xml:space="preserve">Разработка проектной документации на охрану санитарных зон скважин </t>
  </si>
  <si>
    <t>Реализация временных мер поддержки населения в целях обеспечения доступности коммунальных услуг</t>
  </si>
  <si>
    <t xml:space="preserve">Обеспечение  деятельности (оказание) услуг подведомственных учреждений </t>
  </si>
  <si>
    <t xml:space="preserve">Организация проведения капитального ремонта общего имущества в муниципальных домах, расположенных на территории Назаровского района </t>
  </si>
  <si>
    <t>МП"Реформирование и модернизация жилищно-коммунального хозяйства и повышение энергетической эффективности"</t>
  </si>
  <si>
    <t>Меропритие 1.5. Информирование о деятельности Назаровского района и районного Совета депутатов ,администрации Назаровского района и ее структурных подразделений в печатных изданиях</t>
  </si>
  <si>
    <t>Развития субъектов малого и среднего предпринимательства за счет средств краевого бюджета</t>
  </si>
  <si>
    <t>Государственная поддержка малого и среднего предпринимательства , включая крестьянские (фермерские) хозяйства</t>
  </si>
  <si>
    <t xml:space="preserve">Комплектование книжных фондов муниципальных библиотек за счет краевого бюджета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</si>
  <si>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</si>
  <si>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Обеспечение деятельности (оказание услуг) подведомственных учреждений</t>
  </si>
  <si>
    <t>Софинансирование расходов на строительство (Приобретение) жилья, предоставляемого молодым семьям и молодым специалистам по договарам найма жилого помещения за счет средств районного бюджета</t>
  </si>
  <si>
    <t>Содержание, эксплуатация и капитавльный ремонт скотомогильников</t>
  </si>
  <si>
    <t>Модернизация водогрейных котлов в котельных</t>
  </si>
  <si>
    <t>МП "Защита населения и территорий Назаровского района от чрезвычайных ситуаций природного и техногенного характера"</t>
  </si>
  <si>
    <t xml:space="preserve">Подпрограмма 2: Информирование населения Назаровского района на обеспечение антитеррористической защищенности </t>
  </si>
  <si>
    <t>Мероприятие 1.4. Оказание услуг органам местного самоуправления по информационно-аналитической и координирующей деятельности</t>
  </si>
  <si>
    <t xml:space="preserve">МП "Развитие транспортной системы" </t>
  </si>
  <si>
    <t>МП "Развитие сельского хозяйства Назаровского района "</t>
  </si>
  <si>
    <t xml:space="preserve">МП "Обеспечение доступным и комфортным жильем жителей Назаровского района" </t>
  </si>
  <si>
    <t xml:space="preserve">МП "Совершенствование управления муниципальным имуществом" </t>
  </si>
  <si>
    <t xml:space="preserve">МП "Развитие физической культуры и спорта в Назаровском районе" </t>
  </si>
  <si>
    <t xml:space="preserve">МП "Развитие культуры" </t>
  </si>
  <si>
    <t xml:space="preserve">Комплектование книжных фондов муниципальных библиотек за счет ферального бюджета </t>
  </si>
  <si>
    <t>Обеспечение деятельности (оказание услуг) клубных учреждений</t>
  </si>
  <si>
    <t>Обеспечение деятельности (оказание услуг) библиотек</t>
  </si>
  <si>
    <t>Улучшение материально-технической базы муниципальных учреждений культуры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</si>
  <si>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</t>
  </si>
  <si>
    <t>Проведениерайонных культурно-досуговых мероприятий</t>
  </si>
  <si>
    <t xml:space="preserve">МП "Развитие молодежной политики" </t>
  </si>
  <si>
    <t>МП "Информационное обеспечение населения о деятельности органов местного самоуправления администрации Назаровского района"</t>
  </si>
  <si>
    <t>"Обеспечение реализации мунициальной программы отдельные мероприятия"</t>
  </si>
  <si>
    <t>Технологическое присоединение энергопринимающих устройств заявителя котельной</t>
  </si>
  <si>
    <t xml:space="preserve">Государственная экспертиза результатов инженерных изысканий и проектной документации, включая смету "МБОУ "Степновская средняя общеобразовательная школа" </t>
  </si>
  <si>
    <t xml:space="preserve">Ппроведение повторной государственная экспертиза результатов инженерных изысканий и проектной документации, включая смету "Пристрой к школам расположенным п. Степной, " </t>
  </si>
  <si>
    <t>Капитальный ремонт здания котельных</t>
  </si>
  <si>
    <t xml:space="preserve">Установка, ремонт водозаборных скважин и водонапорных башен </t>
  </si>
  <si>
    <t>Реализация социокультурных проектов</t>
  </si>
  <si>
    <t>Предоставление молодым семьям - участника подпрограммы социальных выплат на приобретение жилья или строительство индивидуального жилого дома</t>
  </si>
  <si>
    <t>Предоставление социальных выплатмолодым семьям на приобретение (строительство) жилья</t>
  </si>
  <si>
    <t xml:space="preserve"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</t>
  </si>
  <si>
    <t>Капитальный ремонт водозаборных скваждин</t>
  </si>
  <si>
    <t>Выполнение геофизических исследований глубины заполнения свайного фундамента здания МБОУ "Степновская средняя общеобразовательная школа"</t>
  </si>
  <si>
    <t>Выполнение работ по обследованию технического состояния здания МБОУ "Степновская общеобразовательная школа"</t>
  </si>
  <si>
    <t>Строительство (приобретение)  жилья, предоставляемого молодым семьям и молодым специалистам по договарам найма жилого помещения</t>
  </si>
  <si>
    <t>Реализация мероприятий федеральной целевой программы "Устойчивое развитие сельских территорий 2014-2017 годы за счетсредств федерального бюджета</t>
  </si>
  <si>
    <t>Межевание земельных участков для муниципального жилья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</si>
  <si>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модернизация производства товаров</t>
  </si>
  <si>
    <t>Софинансирование расходов на реализацию социокультурных проектов муниципальных учреждений культуры за счет средств районного бюджета</t>
  </si>
  <si>
    <t>Государственная поддержка лучших работников муниципальных учреждений культуры, находящихся на территориях сельских поселений за счет средств федерального бюджета</t>
  </si>
  <si>
    <t>Разработка прпоектно-сметной документации для объектов муниципальных учреждений Назаровского района</t>
  </si>
  <si>
    <t>Мероприятие 1.6. Информирование жителей о социально-экономоческом развитии Назаровского района</t>
  </si>
  <si>
    <t>Софинансирование к федеральным средствам, выделенным на комплектование книжных фондов муниципальных библиотек</t>
  </si>
  <si>
    <t xml:space="preserve">Софинансирование к краевым средствам, выделенным на комплектование книжных фондов 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</si>
  <si>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</t>
  </si>
  <si>
    <t>Расходы на выплаты персоналу бюджетных учреждений клубного типа за счет средств районного бюджета</t>
  </si>
  <si>
    <t xml:space="preserve">Иные расходы на обеспечение деятельности муниципальных бюджетных учреждений клубного типа за счет средств районного бюджета </t>
  </si>
  <si>
    <t>Иные расходы на обеспечение деятельности муниципальных бюджетных учреждений клубного типа за счет средств районного бюджета</t>
  </si>
  <si>
    <t xml:space="preserve">Расходы на выплаты персоналу бюджетных учреждений библиотечной системы за счет средств районного бюджета </t>
  </si>
  <si>
    <t>Иные расходы на обеспечение деятельности муниципальных бюджетных учреждений библиотечной системы за счет средств районного бюджета</t>
  </si>
  <si>
    <t>Расходы на выплаты персоналу бюджетных учреждений за счет средств районного бюджета</t>
  </si>
  <si>
    <t>Иные расходы на обеспечение деятельности муниципальных бюджетных учреждений за счет средств районного бюдже</t>
  </si>
  <si>
    <t xml:space="preserve">Софинансирование расходов на поддержку деятельности муниципальных молодежных центров за счет средств районного бюджета </t>
  </si>
  <si>
    <t>Софинансирование на предоставление молодым семьям - участникам подпрограммы социальных выплат на приобретение жилья или строительство индивидуального жтлого дома</t>
  </si>
  <si>
    <t xml:space="preserve">Организация проведения капитального ремонта общего имущества в домах, находящихся в муниципальной собственности </t>
  </si>
  <si>
    <t>Выполнение кадастровых работ, постановка на кадастровый учет и получение кадастровых паспартов</t>
  </si>
  <si>
    <t>Капитальный ремонт тепловыъх сетей, устройство тепловых сетей, замна и модернизация запорной арматуры и котельного оборудования</t>
  </si>
  <si>
    <t>МП «Развитие образования»</t>
  </si>
  <si>
    <t>Поподпрограмма «Развитие дошкольного, общего и дополнительного образования».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</si>
  <si>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</si>
  <si>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Мероприятие 1.1. Межевание земельных участков для муниципального жилья</t>
  </si>
  <si>
    <t>Мероприятие 1.2. Техническая инвентаризация муниципального жиль</t>
  </si>
  <si>
    <t>Разработка проектно-сметной документации объектов муниципальных учреждений Назаровского района</t>
  </si>
  <si>
    <t>156,39</t>
  </si>
  <si>
    <t>128,39</t>
  </si>
  <si>
    <t>Управление образования администрации Назаровского района</t>
  </si>
  <si>
    <t xml:space="preserve">Подпрограмма 1 </t>
  </si>
  <si>
    <t>Развитие дошкольного общего и дополнительного образования</t>
  </si>
  <si>
    <t>Основное мероприятие 1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</si>
  <si>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</si>
  <si>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0701</t>
  </si>
  <si>
    <t>Основное мероприятие 2</t>
  </si>
  <si>
    <t>Основное мероприятие 3</t>
  </si>
  <si>
    <t>Основное мероприятие 4</t>
  </si>
  <si>
    <t>Основное мероприятие 5</t>
  </si>
  <si>
    <t>0709</t>
  </si>
  <si>
    <t>Основное мероприятие 6</t>
  </si>
  <si>
    <t>Основное мероприятие 7</t>
  </si>
  <si>
    <t>Основное мероприятие 11</t>
  </si>
  <si>
    <t>Реализация проектов подготовки учителей на вакантные должности в образовательных организациях</t>
  </si>
  <si>
    <t>Основное мероприятие 12</t>
  </si>
  <si>
    <t xml:space="preserve">Обеспечение выделения средств на осуществление присмотра и ухода за детьми-инвалидами, детьми-сиротами и детей, оставшихся без попечения родителей </t>
  </si>
  <si>
    <t>Основное мероприятие 13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</si>
  <si>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</t>
  </si>
  <si>
    <t>1004</t>
  </si>
  <si>
    <t>Основное мероприятие 16</t>
  </si>
  <si>
    <t>Развитие инфраструктуры общеобразовательных учреждений за счет средств краевого бюждета в рамках подпрограммы "Развитие дошкольного дошкольного, общего и дополнительного образования" муниципальной программы "Развитие образования"</t>
  </si>
  <si>
    <t>Основное мероприятие 17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</si>
  <si>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 среднего общего образования в муниципальных общеобразовтельных организациях, обеспечение дополнительного образования детей в муниципальных образовательных организациях в рамках муниципальной программы "Развитие образования"</t>
  </si>
  <si>
    <t>Обеспечение питанием детей, обучающихся в муниципальных негосударственных образовательных организациях, реализующих основные общеобразовательные программы без взимания платы</t>
  </si>
  <si>
    <t>Основное мероприятие 19</t>
  </si>
  <si>
    <t>Основное мероприятие 20</t>
  </si>
  <si>
    <t>Основное мероприятие 21</t>
  </si>
  <si>
    <t>Обеспечение деятельности (оказание услуг) подведомственных учреждений дошкольного образования</t>
  </si>
  <si>
    <t>Основное мероприятие 22</t>
  </si>
  <si>
    <t>Основное мероприятие 23</t>
  </si>
  <si>
    <t>Осущствление части переданных полномочий в соответствии с действующим законодательством РФ полномочий муниципальных образований</t>
  </si>
  <si>
    <t>Основное мероприятие 25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</si>
  <si>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 среднего общего образования в муниципальных дошкольных общеобразовтельных организациях, обеспечение дополнительного образования</t>
  </si>
  <si>
    <t>0110074080</t>
  </si>
  <si>
    <t>0110074090</t>
  </si>
  <si>
    <t>0110075500</t>
  </si>
  <si>
    <t>0110075540</t>
  </si>
  <si>
    <t>0110075630</t>
  </si>
  <si>
    <t>0110075640</t>
  </si>
  <si>
    <t>0110075660</t>
  </si>
  <si>
    <t>0110075880</t>
  </si>
  <si>
    <t>0110080020</t>
  </si>
  <si>
    <t>0110080030</t>
  </si>
  <si>
    <t>0110081260</t>
  </si>
  <si>
    <t>Расходы на выплаты персонвлу бюджетных учреждений за счет средств районного бюджета</t>
  </si>
  <si>
    <t>Иные расходы на обеспечение деятельности муниципальных бюджетных учреждений за счет средств районного бюджета</t>
  </si>
  <si>
    <t>0110081270</t>
  </si>
  <si>
    <t>Софинансирование расходов из районного бюджета, предусмотренных за счет субсидии, выделяемой из краевого бюджета на выравнивание обеспеченности муниципальных образований</t>
  </si>
  <si>
    <t>01100S5110</t>
  </si>
  <si>
    <t>Выявление и сопровождение одаренных детей муниципальной программы Назаровского района "Развитие образования"</t>
  </si>
  <si>
    <t xml:space="preserve"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</t>
  </si>
  <si>
    <t>0130081400</t>
  </si>
  <si>
    <t>Подпрограмма 3</t>
  </si>
  <si>
    <t>Оздоровление детей за счет средств районного бюджета</t>
  </si>
  <si>
    <t>Проведение муниципального конкурса проектов и программ в сфере отдыха, оздоровления и занятости детей и подростков</t>
  </si>
  <si>
    <t>Оплата стоимости набора продуктов питания или готовых блюд и их транспортировки в лагерях с дневным пребыванием детей в рамках государственной программы Красноярского края</t>
  </si>
  <si>
    <t>Софинансирование расходов на оплату стоимости набора продуктов питания или готовых блюд и их транспортировки в лагерях с дневным пребыванием детей в рамках государственной программы Красноярского края</t>
  </si>
  <si>
    <t>Оплата стоимости путевок для детей в краевые государственные и негосударственные организации отдыха, оздоровления и занятости</t>
  </si>
  <si>
    <t>Подпрограмма 4</t>
  </si>
  <si>
    <t>Подпрограмма 5</t>
  </si>
  <si>
    <t>Обеспечение реализации муниципальной программы и прочие мероприятия муниципальной программы Назаровского района "Развитие образования"</t>
  </si>
  <si>
    <t>0150080010</t>
  </si>
  <si>
    <t>Цель подпрограммы 1</t>
  </si>
  <si>
    <t>Создание в системе дошкольного, основного общего и дополнительного образования равных возможностей для современного качественного образования, позитивной социализации детей</t>
  </si>
  <si>
    <r>
      <rPr>
        <b/>
        <i/>
        <sz val="8"/>
        <rFont val="Times New Roman"/>
        <family val="1"/>
      </rPr>
      <t xml:space="preserve">Подпрограмма 1: </t>
    </r>
    <r>
      <rPr>
        <i/>
        <sz val="8"/>
        <rFont val="Times New Roman"/>
        <family val="1"/>
      </rPr>
      <t xml:space="preserve">Предупреждение, спасение, помощь населению Назаровского района в чрезвычайных ситуациях </t>
    </r>
  </si>
  <si>
    <r>
      <rPr>
        <b/>
        <sz val="8"/>
        <rFont val="Times New Roman"/>
        <family val="1"/>
      </rPr>
      <t>Цель:</t>
    </r>
    <r>
      <rPr>
        <sz val="8"/>
        <rFont val="Times New Roman"/>
        <family val="1"/>
      </rPr>
      <t>формирование открытого информационного пространства на территории муниципального образования Назаровский район удовлетворяющего требованиям реализации прав граждан на доступ к информации о деятельности органов местного самоуправления и обеспечения гласности и открытости деятельности органов местного самоуправления</t>
    </r>
  </si>
  <si>
    <r>
      <rPr>
        <b/>
        <sz val="8"/>
        <rFont val="Times New Roman"/>
        <family val="1"/>
      </rPr>
      <t>Задача1:</t>
    </r>
    <r>
      <rPr>
        <sz val="8"/>
        <rFont val="Times New Roman"/>
        <family val="1"/>
      </rPr>
      <t xml:space="preserve"> Содействие развитию независимых, свободных средств массовой информации на территории муниципального образования Назаровский район</t>
    </r>
  </si>
  <si>
    <r>
      <rPr>
        <b/>
        <sz val="8"/>
        <rFont val="Times New Roman"/>
        <family val="1"/>
      </rPr>
      <t>Задача 2:</t>
    </r>
    <r>
      <rPr>
        <sz val="8"/>
        <rFont val="Times New Roman"/>
        <family val="1"/>
      </rPr>
      <t xml:space="preserve"> Повышение информационной открытости органов местного самоуправления для обеспечения продуктивного диалога местного самоуправления и местного сообщества</t>
    </r>
  </si>
  <si>
    <r>
      <rPr>
        <b/>
        <sz val="8"/>
        <rFont val="Times New Roman"/>
        <family val="1"/>
      </rPr>
      <t xml:space="preserve">Цель1: </t>
    </r>
    <r>
      <rPr>
        <sz val="8"/>
        <rFont val="Times New Roman"/>
        <family val="1"/>
      </rPr>
      <t>Развитие сельских территорий, рост занятости и уровня жизни сельского населения</t>
    </r>
  </si>
  <si>
    <r>
      <rPr>
        <b/>
        <sz val="8"/>
        <rFont val="Times New Roman"/>
        <family val="1"/>
      </rPr>
      <t xml:space="preserve">Задача 1.1. </t>
    </r>
    <r>
      <rPr>
        <sz val="8"/>
        <rFont val="Times New Roman"/>
        <family val="1"/>
      </rPr>
      <t>Подддержка и дальнейшее развитие малых форм хозяйствования на селе и повышение уровня доходов сельского населения</t>
    </r>
  </si>
  <si>
    <r>
      <t>Подпрограмма 1.</t>
    </r>
    <r>
      <rPr>
        <i/>
        <sz val="8"/>
        <rFont val="Times New Roman"/>
        <family val="1"/>
      </rPr>
      <t xml:space="preserve"> Поддержка малых форм хозяйствования</t>
    </r>
  </si>
  <si>
    <r>
      <t xml:space="preserve">Подпрограмма 2 </t>
    </r>
    <r>
      <rPr>
        <i/>
        <sz val="8"/>
        <rFont val="Times New Roman"/>
        <family val="1"/>
      </rPr>
      <t>Устойчивое развитие сельских территорий</t>
    </r>
  </si>
  <si>
    <r>
      <rPr>
        <b/>
        <sz val="8"/>
        <rFont val="Times New Roman"/>
        <family val="1"/>
      </rPr>
      <t xml:space="preserve">Подпрограмма 3 </t>
    </r>
    <r>
      <rPr>
        <sz val="8"/>
        <rFont val="Times New Roman"/>
        <family val="1"/>
      </rPr>
      <t>Обеспечение реализации муниципальной программы и прочие мероприятия</t>
    </r>
  </si>
  <si>
    <r>
      <rPr>
        <b/>
        <sz val="8"/>
        <rFont val="Times New Roman"/>
        <family val="1"/>
      </rPr>
      <t>Задача1:</t>
    </r>
    <r>
      <rPr>
        <sz val="8"/>
        <rFont val="Times New Roman"/>
        <family val="1"/>
      </rPr>
      <t xml:space="preserve"> Стимулировпние малоэтажного жилищного строительства в районе</t>
    </r>
  </si>
  <si>
    <r>
      <t xml:space="preserve">Подпроограмма 1.1. </t>
    </r>
    <r>
      <rPr>
        <i/>
        <sz val="8"/>
        <rFont val="Times New Roman"/>
        <family val="1"/>
      </rPr>
      <t>Переселение граждан из аварийного жилищного фонда в муниципальных образованиях</t>
    </r>
  </si>
  <si>
    <r>
      <t xml:space="preserve">Цель: </t>
    </r>
    <r>
      <rPr>
        <sz val="8"/>
        <rFont val="Times New Roman"/>
        <family val="1"/>
      </rPr>
      <t>Создание благоприятных экономических условий для развития малого и среднего предпринимательства на территории Назаровского района</t>
    </r>
  </si>
  <si>
    <r>
      <t xml:space="preserve">Цель: </t>
    </r>
    <r>
      <rPr>
        <sz val="8"/>
        <rFont val="Times New Roman"/>
        <family val="1"/>
      </rPr>
      <t>Создание условий для эффективного использования и вовлечения в хозяйственный оборот объектов недвижимости, свободных земельных участков, бесхозного имущества, формирование достоверного реестра муниципального имущества муниципального образования Назаровский район</t>
    </r>
  </si>
  <si>
    <r>
      <t>Цель:</t>
    </r>
    <r>
      <rPr>
        <sz val="8"/>
        <rFont val="Times New Roman"/>
        <family val="1"/>
      </rPr>
      <t xml:space="preserve"> Создание условий, обеспечивающих возможность гражданам систематически заниматься физической культурой и спортом</t>
    </r>
  </si>
  <si>
    <r>
      <t xml:space="preserve">Цель: </t>
    </r>
    <r>
      <rPr>
        <sz val="8"/>
        <rFont val="Times New Roman"/>
        <family val="1"/>
      </rPr>
      <t>Создание условий для развития и реализации культурного и духовного потенциала населения Назаровского района</t>
    </r>
  </si>
  <si>
    <r>
      <t xml:space="preserve">Подпрограмма 1 </t>
    </r>
    <r>
      <rPr>
        <i/>
        <sz val="8"/>
        <rFont val="Times New Roman"/>
        <family val="1"/>
      </rPr>
      <t>Развитие молодежной политики</t>
    </r>
  </si>
  <si>
    <r>
      <t xml:space="preserve">Подпроограмма 2 </t>
    </r>
    <r>
      <rPr>
        <i/>
        <sz val="8"/>
        <rFont val="Times New Roman"/>
        <family val="1"/>
      </rPr>
      <t>Повышение гражданской активности молодежи в решении задач социально- экономического развития района</t>
    </r>
  </si>
  <si>
    <r>
      <t xml:space="preserve">Подпрограмма 3 </t>
    </r>
    <r>
      <rPr>
        <i/>
        <sz val="8"/>
        <rFont val="Times New Roman"/>
        <family val="1"/>
      </rPr>
      <t>Обеспечение жильем молодых семей</t>
    </r>
  </si>
  <si>
    <r>
      <t xml:space="preserve">Подпрограмма 1 </t>
    </r>
    <r>
      <rPr>
        <i/>
        <sz val="8"/>
        <rFont val="Times New Roman"/>
        <family val="1"/>
      </rPr>
      <t>"Развитие и модернизация объектов коммунальной инфраструктуры Назаровского района"</t>
    </r>
  </si>
  <si>
    <r>
      <rPr>
        <b/>
        <i/>
        <sz val="8"/>
        <rFont val="Times New Roman"/>
        <family val="1"/>
      </rPr>
      <t xml:space="preserve">Подпрограмма 2 </t>
    </r>
    <r>
      <rPr>
        <i/>
        <sz val="8"/>
        <rFont val="Times New Roman"/>
        <family val="1"/>
      </rPr>
      <t xml:space="preserve">«Обеспечение населения Назаровского района чистой питьевой  водой» </t>
    </r>
  </si>
  <si>
    <t>Задача 1.</t>
  </si>
  <si>
    <t>Обеспечить доступность дошкольного образования, соответствующего стандарту дошкольного образования</t>
  </si>
  <si>
    <t>1.1</t>
  </si>
  <si>
    <t>Отношение численности детей в возрасте 3-7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проживания)</t>
  </si>
  <si>
    <t>1.2</t>
  </si>
  <si>
    <t>Доля детей с 1,5 до 3-х лет, охваченных услугами дошкольного образования в 2015 году - 14%, в 2016 году - 15,5%, в 2017 году - 35,5%, в 2018 году - 50,5%.</t>
  </si>
  <si>
    <t>1.3</t>
  </si>
  <si>
    <t>Удельный вес воспитанников дошкольных образовательных учреждений, расположенных на территории района,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учреждений, расположенных на территории района</t>
  </si>
  <si>
    <t>1.4</t>
  </si>
  <si>
    <t>Удельный вес образовательных учреждений, в которых оценка деятельности дошкольных образовательных учреждений, их руководителей и основных категорий работников осуществляется на основании показателей эффективности деятельности подведомствнных муниципальных дошкольных образовательных организаций (не менее чем в 80% дошкольных организаций)</t>
  </si>
  <si>
    <t>1.5</t>
  </si>
  <si>
    <t>Доля педагогов, прошедших повышение квалификации для обеспечения качества дошкольного образования в 2015 году - 61%, 2016 году - 73%, 2017 году - 85%, 2018 году - 90%.</t>
  </si>
  <si>
    <t>Задача 2.</t>
  </si>
  <si>
    <t xml:space="preserve">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 </t>
  </si>
  <si>
    <t>2.1</t>
  </si>
  <si>
    <t>2.2</t>
  </si>
  <si>
    <t>Доля государственных (муниципальных) образовательных организаций, имеющих физкультурный зал, в общей численности государственных (муниципальных) образовательных</t>
  </si>
  <si>
    <t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</t>
  </si>
  <si>
    <t>2.3</t>
  </si>
  <si>
    <t>Доля общеобразовательных учреждений (с числом обучающихся более 50), в которых действуют управляющие советы</t>
  </si>
  <si>
    <t>2.4</t>
  </si>
  <si>
    <t xml:space="preserve">Доля выпускников государственных (муниципальных) образовательных организаций, не сдавших единый государственный экзамен, в общей численности выпускников государственных (муниципальных) образовательных организаций  </t>
  </si>
  <si>
    <t>2.5</t>
  </si>
  <si>
    <t>Доля детей с ограниченными возможностями здоровья, обучающихся в общеобразовательных организациях, имеющих лицензию и аккредитованных по программам специальных (коррекционных) образовательных организаций от количества детей данной категории, обучающихся в общеобразовательных организациях</t>
  </si>
  <si>
    <t>2.6</t>
  </si>
  <si>
    <t>2.7</t>
  </si>
  <si>
    <t>Доля базовых образовательных учреждений (обеспечивающих совместное обучение инвалидов и лиц, не имеющих нарушений) в общем количестве образовательных учреждений, реализующих программы общего образования</t>
  </si>
  <si>
    <t>2.8</t>
  </si>
  <si>
    <t xml:space="preserve">Доля общеобразовательных учреждений, внедряющих систему программирующего мониторинга и независимой системы оценки качества образования </t>
  </si>
  <si>
    <t>2.9</t>
  </si>
  <si>
    <t>Доля обеспеченности реализации образовательной программы педагогами в соответствии с профессиональным образованием</t>
  </si>
  <si>
    <t>2.10</t>
  </si>
  <si>
    <t xml:space="preserve">Доля педагогов, прошедших повышение квалификации для обеспечения качества дошкольного образования </t>
  </si>
  <si>
    <t>2.11</t>
  </si>
  <si>
    <t>2.12</t>
  </si>
  <si>
    <t>Доля образовательных учреждений, в которых созданы и функционируют системы оценки качества дошкольного образования, начального общего, основного общего и среднего общего образования, в общем количестве образовательных учреждений района</t>
  </si>
  <si>
    <t>Задача 3.</t>
  </si>
  <si>
    <t>Обеспечить функционирование и развитие дополнительного образования района</t>
  </si>
  <si>
    <t>3.1</t>
  </si>
  <si>
    <t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</t>
  </si>
  <si>
    <t>3.2</t>
  </si>
  <si>
    <t>Доля детей с особыми потребностями - одаренных детей, детей-сирот и детей, оставшихся без попечения родителей, детей-инвалидов, детей, находящихся в трудной жизненной ситуации занятых в системе дополнительного образования</t>
  </si>
  <si>
    <t>3.3</t>
  </si>
  <si>
    <t xml:space="preserve">Доля воспитанников и обучающихся, вовлеченных в активную социальную практику в общем количестве </t>
  </si>
  <si>
    <t>3.4</t>
  </si>
  <si>
    <t>3.5</t>
  </si>
  <si>
    <t>Доля образовательных учреждений, имеющих систематически работающие службы медиации</t>
  </si>
  <si>
    <t>3.6</t>
  </si>
  <si>
    <t>Доля образовательных учреждений, реализующих программы и модули дополнительного образования в сетевой форме, в том числе в сфере научно-технического творчества, робототехники</t>
  </si>
  <si>
    <t>3.7</t>
  </si>
  <si>
    <t xml:space="preserve">Доля образовательных учреждений, реализующих программу развития воспитания в рамках муниципальной программы на основе взаимодействия образовательных организаций, учреждений дополнительного образования, учреждений культуры, родительской общественности </t>
  </si>
  <si>
    <t xml:space="preserve">Доля образовательных учреждений, реализующих в образовательном процессе программы охраны и укрепления здоровья детей, в том числе "Здоровая Россия - общее дело" </t>
  </si>
  <si>
    <t>Цель подпрограммы 2</t>
  </si>
  <si>
    <t>Формирование муниципальной системы, выявление, сопровождение и поддержка одаренных детей</t>
  </si>
  <si>
    <t>Создание условий для выявления, сопровождения и поддержки одаренных детей</t>
  </si>
  <si>
    <t>Цель подпрограммы 3</t>
  </si>
  <si>
    <t>Укомплектованность педагогическими кадрами лагерей с дневным пребыванием детей, созданных в каникулярное время</t>
  </si>
  <si>
    <t>Соответствие условий пребывания в лагерях с дневным пребыванием требованиям надзорных органов (СанПин)</t>
  </si>
  <si>
    <t>Сохранение контингента детей в лагерях с дневным пребыванием детей</t>
  </si>
  <si>
    <t>доля оздоровленных детей школьного возраста</t>
  </si>
  <si>
    <t>Цель подпрограммы 4</t>
  </si>
  <si>
    <t>Обеспечение безопасных условий жизнедеятельности образовательных организаций, сохранения здоровья детей, приведение в соответствие с санитарно-гигиеническими нормами и требованиями пожарной безопасности к зданиям и условиям организации учебного процесса</t>
  </si>
  <si>
    <t>Обеспечить приведение условий осуществления образовательного процесса в соответствие с современными требованиями и нормами</t>
  </si>
  <si>
    <t>Доля образовательных организаций, реализующих программы общего образования, выполняющих перспективные планы по выполнению соответствующих требованиям санитарных правил и норм</t>
  </si>
  <si>
    <t>Доля образовательных организаций, реализующих программы общего образования, выполняющих перспективные планы по приобретению технологического оборудования для пищеблоков, мастерских, медицинских кабинетов</t>
  </si>
  <si>
    <t>Доля образовательных организаций, реализующих программы общего образования, выполняющих перспективные планы по приведению территорий образовательных организаций в соответствие с установленными требованиями</t>
  </si>
  <si>
    <t>Цель подпрограммы 5</t>
  </si>
  <si>
    <t>Создание условий для эффективного управления системой образования</t>
  </si>
  <si>
    <t>Обеспечить функционирование аппарата Управления образования администрации Назаровского района и его отделов, обеспечивающих координацию деятельности образовательных учреждений и соблюдение требований законодательства Российской Федерации в сфере образования</t>
  </si>
  <si>
    <t>Количество проведенных в соответствие с законодательством процедур мониторинга выполнения муниципального задания организациями, осуществляющими образовательную деятельность не менее 2 раз в год</t>
  </si>
  <si>
    <t>Своевременность утверждения муниципальных заданий подведомственным Управлению образования организациям на текущий финансовый год и плановый период</t>
  </si>
  <si>
    <t>Развитие образования</t>
  </si>
  <si>
    <t>Всего</t>
  </si>
  <si>
    <t>в том числе:</t>
  </si>
  <si>
    <t>внебюджетные источники</t>
  </si>
  <si>
    <t>Развитие дошкольного общего и дополнительного образования муниципальной программы Назаровского района "Развитие образования"</t>
  </si>
  <si>
    <t>Мероприятие программы 1</t>
  </si>
  <si>
    <t>Выплата и доставка компенсации 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муниципальной программы "Развитие образования"</t>
  </si>
  <si>
    <t>Развитие инфраструктуры образовательных учреждений за счет средств краевого бюджета в рамках подпрограммы  "Развитие дошкольного, общего и дополнительного образования"</t>
  </si>
  <si>
    <t>Осуществление части переданных в соответствии с действующим законодательством РФ полномочий муниципальных образований по вопросам организации школьных перевозок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</si>
  <si>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</t>
  </si>
  <si>
    <t>Расходы на выплаты персоналу бюджетных учреждений за счет средств районного бюджета  в рамках подпрограммы "Развитие дошкольного, общего и дополнительного образования"</t>
  </si>
  <si>
    <t>Развитие в Назаровском районе системы отдыха, оздоровления и занятости детей муниципальной программы  Назаровского района "Развитие образования"</t>
  </si>
  <si>
    <t>Оплата стоимости набора продуктов питания или готовых блюд и их транспортировки в лагерях с дневным пребыванием детей в рамках государственной программы Красноярского края  "Развитие образования"</t>
  </si>
  <si>
    <t>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средств районного бюджета</t>
  </si>
  <si>
    <t>Обеспечение жизнедеятельности образовательных учреждений района муниципальной программы Назаровского района "Развитие образования"</t>
  </si>
  <si>
    <t>Мероприятие программы 5</t>
  </si>
  <si>
    <t>Руководство и управление в сфере установленных функций органов местного самоуправления в рамках подпрограммы "Обеспечение  реализации муниципальной программы и прочие мероприятия муниципальной программы Назаровского района "Развитие образования"</t>
  </si>
  <si>
    <t>1</t>
  </si>
  <si>
    <t>не менее 90</t>
  </si>
  <si>
    <t>не более 0,1</t>
  </si>
  <si>
    <t>х</t>
  </si>
  <si>
    <t>руб.</t>
  </si>
  <si>
    <t xml:space="preserve">ед. </t>
  </si>
  <si>
    <r>
      <t xml:space="preserve">Цель: </t>
    </r>
    <r>
      <rPr>
        <sz val="8"/>
        <rFont val="Times New Roman"/>
        <family val="1"/>
      </rPr>
      <t>обеспечение долгосрочной сбалансированности и устойчивости бюджетной системы Назаровского района, повышение качества и прозрачности управления муниципальными финансами</t>
    </r>
  </si>
  <si>
    <t>Целевой показатель1.</t>
  </si>
  <si>
    <t>Минимальный размер бюджетной обеспеченности поселений Назаровского района после выравнивания</t>
  </si>
  <si>
    <t xml:space="preserve">Целевой показатель 2. </t>
  </si>
  <si>
    <t>не менее 15</t>
  </si>
  <si>
    <t>Доля расходов районного бюджета, формируемых в рамках муниципальных программ муниципального района</t>
  </si>
  <si>
    <r>
      <t xml:space="preserve">Задача 1. </t>
    </r>
    <r>
      <rPr>
        <sz val="8"/>
        <rFont val="Times New Roman"/>
        <family val="1"/>
      </rPr>
      <t>Обеспечение равных условий для устойчивого и эффективного исполнения расходных обязательств поселениями, обеспечение сбалансированности и повышение финансовой самостоятельности  бюджетов поселений</t>
    </r>
  </si>
  <si>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</si>
  <si>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тыс. руб.</t>
  </si>
  <si>
    <r>
      <t xml:space="preserve">Задача 2. </t>
    </r>
    <r>
      <rPr>
        <sz val="8"/>
        <rFont val="Times New Roman"/>
        <family val="1"/>
      </rPr>
      <t>Эффективное управление муниципальным долгом</t>
    </r>
  </si>
  <si>
    <t>Подпрограмма 2.1. Управление муниципальным долгом</t>
  </si>
  <si>
    <t>Отношение муниципального долга муниципального района к доходам районного бюджета за исключением безвозмездных поступлений</t>
  </si>
  <si>
    <t>не менее 50</t>
  </si>
  <si>
    <t>Просроченная задолженность по долговым обязательствам муниципального района</t>
  </si>
  <si>
    <t>Подпрограмма 3.1. Обеспечение реализации муниципальной программы и прочие мероприятия</t>
  </si>
  <si>
    <t>не менее 80</t>
  </si>
  <si>
    <t>Доля рассмотренных на бюджетной комиссии при администрации Назаровского района проектов нормативных правовых актов, касающихся  принятия районного бюджета, внесение в него изменений, а также утверждения отчета об его исполнении, подготавливаемых структурными подразделениями, отделами, специалистами администрации Назаровского района</t>
  </si>
  <si>
    <t>Размещение на официальном сайте администрации Назаровского района в информационном окне"Открытый бюджет" материалы по формированию, исполнению районного бюджета, осуществлению бюджетного процесса</t>
  </si>
  <si>
    <t xml:space="preserve">МП "Система социальной защиты населения Назаровского района </t>
  </si>
  <si>
    <r>
      <t>МП</t>
    </r>
    <r>
      <rPr>
        <sz val="8"/>
        <rFont val="Times New Roman"/>
        <family val="1"/>
      </rPr>
      <t xml:space="preserve"> "</t>
    </r>
    <r>
      <rPr>
        <b/>
        <sz val="8"/>
        <rFont val="Times New Roman"/>
        <family val="1"/>
      </rPr>
      <t>Управление муниципальными финансами"</t>
    </r>
  </si>
  <si>
    <t>Государственная поддержка муниципальных учреждений культуры, находящихся на территориях сельских поселений за счет средств федерального бюджета</t>
  </si>
  <si>
    <t>185,89</t>
  </si>
  <si>
    <t>165,24</t>
  </si>
  <si>
    <t>Проведение мероприятий, направленных на обеспечение безопасности участия детей в дорожном движении за счет краевого бюджета в рамках подпрограммы "Повышение безопасности дорожного движения"</t>
  </si>
  <si>
    <t>10500S3980</t>
  </si>
  <si>
    <t>Софинансирование расходов из развитие инфраструктуры общеобразовательных учреждений за счет средств районного бюджета в рамках подпрограммы "Развитие дошкольного, общего и дополнительного образования"</t>
  </si>
  <si>
    <t>Софинансирование расходов на проведение мероприятий, направленных на обеспечение безопасности участия детей в дорожном движении за счет средств районного бюджета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</si>
  <si>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МП "Развитие образованя"</t>
  </si>
  <si>
    <t xml:space="preserve">МП "Обращение с отходами на территории Назаровского района" </t>
  </si>
  <si>
    <t>Софинансирование расходов на оплату стоимости путевок для детей в краевые государственные и негосударственные организации</t>
  </si>
  <si>
    <r>
      <t>Информация об использовании бюджетных ассигнований районного бюджета и иных средств на реализацию отдельных мероприятий программы и подпрограмм с указанием плановых и фактических значений</t>
    </r>
    <r>
      <rPr>
        <sz val="11"/>
        <color indexed="8"/>
        <rFont val="Times New Roman"/>
        <family val="1"/>
      </rPr>
      <t xml:space="preserve"> (с расшифровкой по главным распорядителям средств районного бюджета, подпрограммам, отдельным мероприятиям программы, а также по годам реализации программы)</t>
    </r>
  </si>
  <si>
    <t>0110010210</t>
  </si>
  <si>
    <t>010080010</t>
  </si>
  <si>
    <t>0110075560</t>
  </si>
  <si>
    <t>011008110</t>
  </si>
  <si>
    <t>0110081180</t>
  </si>
  <si>
    <t>Софинансирование расходов на развитие инфраструктуры общеобразовательных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</si>
  <si>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0130081440</t>
  </si>
  <si>
    <t>013007397Г</t>
  </si>
  <si>
    <t>01300S397Г</t>
  </si>
  <si>
    <t>01300S397Д</t>
  </si>
  <si>
    <t>013007397Д</t>
  </si>
  <si>
    <t>Основное мероприятие 8</t>
  </si>
  <si>
    <t>Основное мероприятие 9</t>
  </si>
  <si>
    <t>Основное мероприятие 10</t>
  </si>
  <si>
    <t>Основное мероприятие 14</t>
  </si>
  <si>
    <t>Основное мероприятие 15</t>
  </si>
  <si>
    <t>Основное мероприятие 24</t>
  </si>
  <si>
    <t>Основное мероприятие 26</t>
  </si>
  <si>
    <t>0703</t>
  </si>
  <si>
    <t>Поощрение победителей, участников конкурсов в сфере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</si>
  <si>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0110081290</t>
  </si>
  <si>
    <t>Основное мероприятие 29</t>
  </si>
  <si>
    <t>Обеспечение деятельности (оказание услуг) подведомственных учреждений образования</t>
  </si>
  <si>
    <t>Обеспечение деятельности (оказание услуг) подведомственных дополнительного  образования</t>
  </si>
  <si>
    <t xml:space="preserve">Система социальной защиты населения Назаровского района </t>
  </si>
  <si>
    <t>Управление социальной защиты населения администрации Назаровского района</t>
  </si>
  <si>
    <t>Х</t>
  </si>
  <si>
    <t>Повышение качества и доступности социальных услуг населению</t>
  </si>
  <si>
    <t>Обеспечение реализации муниципальной программы и прочие мероприятия</t>
  </si>
  <si>
    <t>Основное мероприятие подпрограммы 1</t>
  </si>
  <si>
    <t>0210082010</t>
  </si>
  <si>
    <t>Основное мероприятие подпрограммы 2</t>
  </si>
  <si>
    <t>Основное мероприятие подпрограммы 3</t>
  </si>
  <si>
    <t xml:space="preserve">Всего                    </t>
  </si>
  <si>
    <t xml:space="preserve">в том числе:             </t>
  </si>
  <si>
    <t xml:space="preserve">краевой бюджет           </t>
  </si>
  <si>
    <t>Районный бюджет</t>
  </si>
  <si>
    <t xml:space="preserve">внебюджетные  источники                 </t>
  </si>
  <si>
    <t>юридические лица</t>
  </si>
  <si>
    <t xml:space="preserve">федеральный бюджет    </t>
  </si>
  <si>
    <t>Мероприятие подпрограммы 1</t>
  </si>
  <si>
    <t>Мероприятие подпрограммы 2</t>
  </si>
  <si>
    <t>Мероприятие подпрограммы 3</t>
  </si>
  <si>
    <r>
      <rPr>
        <b/>
        <sz val="9"/>
        <rFont val="Times New Roman"/>
        <family val="1"/>
      </rPr>
      <t>Цель:</t>
    </r>
    <r>
      <rPr>
        <sz val="9"/>
        <rFont val="Times New Roman"/>
        <family val="1"/>
      </rPr>
      <t xml:space="preserve"> последовательное снижение рисков черезвычайных ситуаций, повышение защищенности населения и территорий Назаровского района от угроз природного и техногенного характера</t>
    </r>
  </si>
  <si>
    <r>
      <rPr>
        <b/>
        <sz val="9"/>
        <rFont val="Times New Roman"/>
        <family val="1"/>
      </rPr>
      <t>Задача 1:</t>
    </r>
    <r>
      <rPr>
        <sz val="9"/>
        <rFont val="Times New Roman"/>
        <family val="1"/>
      </rPr>
      <t xml:space="preserve"> Обеспечение предупреждения возникновения и развития ЧС природного и техногенного характера, снижение ущерба и потерь от ЧС</t>
    </r>
  </si>
  <si>
    <r>
      <rPr>
        <b/>
        <i/>
        <sz val="9"/>
        <rFont val="Times New Roman"/>
        <family val="1"/>
      </rPr>
      <t xml:space="preserve">Подпрограмма 1: </t>
    </r>
    <r>
      <rPr>
        <i/>
        <sz val="9"/>
        <rFont val="Times New Roman"/>
        <family val="1"/>
      </rPr>
      <t xml:space="preserve">Предупреждение, спасение, помощь населению Назаровского района в чрезвычайных ситуациях </t>
    </r>
  </si>
  <si>
    <t>Мероприятие 1.8. Корректировка плана по предупреждению и ликвидации аварийных разливов нефти и нефтепродуктов (кред.задолж за 2013)</t>
  </si>
  <si>
    <r>
      <rPr>
        <b/>
        <sz val="9"/>
        <rFont val="Times New Roman"/>
        <family val="1"/>
      </rPr>
      <t xml:space="preserve">Цель: </t>
    </r>
    <r>
      <rPr>
        <sz val="9"/>
        <rFont val="Times New Roman"/>
        <family val="1"/>
      </rPr>
      <t>Информирование по антитеррористической защищенности населения Назаровского района</t>
    </r>
  </si>
  <si>
    <r>
      <rPr>
        <b/>
        <sz val="9"/>
        <rFont val="Times New Roman"/>
        <family val="1"/>
      </rPr>
      <t>Задача1:</t>
    </r>
    <r>
      <rPr>
        <sz val="9"/>
        <rFont val="Times New Roman"/>
        <family val="1"/>
      </rPr>
      <t xml:space="preserve"> Информирование населения по антитеррористической защищенности населения Назаровского района</t>
    </r>
  </si>
  <si>
    <r>
      <rPr>
        <b/>
        <sz val="9"/>
        <rFont val="Times New Roman"/>
        <family val="1"/>
      </rPr>
      <t>Цель:</t>
    </r>
    <r>
      <rPr>
        <sz val="9"/>
        <rFont val="Times New Roman"/>
        <family val="1"/>
      </rPr>
      <t>формирование открытого информационного пространства на территории муниципального образования Назаровский район удовлетворяющего требованиям реализации прав граждан на доступ к информации о деятельности органов местного самоуправления и обеспечения гласности и открытости деятельности органов местного самоуправления</t>
    </r>
  </si>
  <si>
    <r>
      <rPr>
        <b/>
        <sz val="9"/>
        <rFont val="Times New Roman"/>
        <family val="1"/>
      </rPr>
      <t>Задача1:</t>
    </r>
    <r>
      <rPr>
        <sz val="9"/>
        <rFont val="Times New Roman"/>
        <family val="1"/>
      </rPr>
      <t xml:space="preserve"> Содействие развитию независимых, свободных средств массовой информации на территории муниципального образования Назаровский район</t>
    </r>
  </si>
  <si>
    <r>
      <rPr>
        <b/>
        <sz val="9"/>
        <rFont val="Times New Roman"/>
        <family val="1"/>
      </rPr>
      <t>Задача 2:</t>
    </r>
    <r>
      <rPr>
        <sz val="9"/>
        <rFont val="Times New Roman"/>
        <family val="1"/>
      </rPr>
      <t xml:space="preserve"> Повышение информационной открытости органов местного самоуправления для обеспечения продуктивного диалога местного самоуправления и местного сообщества</t>
    </r>
  </si>
  <si>
    <r>
      <rPr>
        <b/>
        <sz val="9"/>
        <rFont val="Times New Roman"/>
        <family val="1"/>
      </rPr>
      <t>Цель:</t>
    </r>
    <r>
      <rPr>
        <sz val="9"/>
        <rFont val="Times New Roman"/>
        <family val="1"/>
      </rPr>
      <t xml:space="preserve"> Повышение доступности транспортных услуг для населения; профилактика бкзопасности участия детей в дорожном движении</t>
    </r>
  </si>
  <si>
    <r>
      <rPr>
        <b/>
        <sz val="9"/>
        <rFont val="Times New Roman"/>
        <family val="1"/>
      </rPr>
      <t>Задачи</t>
    </r>
    <r>
      <rPr>
        <sz val="9"/>
        <rFont val="Times New Roman"/>
        <family val="1"/>
      </rPr>
      <t>: Обеспечение потребности населения в пассажирских перевозках;  Обеспечение дорожной безопасности детей в населенных пунктах Назаровского района</t>
    </r>
  </si>
  <si>
    <r>
      <t xml:space="preserve">Мероприятие 1 </t>
    </r>
    <r>
      <rPr>
        <sz val="9"/>
        <rFont val="Times New Roman"/>
        <family val="1"/>
      </rPr>
  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</t>
    </r>
  </si>
  <si>
    <r>
      <rPr>
        <b/>
        <sz val="9"/>
        <rFont val="Times New Roman"/>
        <family val="1"/>
      </rPr>
      <t>Мероприятие 2:</t>
    </r>
    <r>
      <rPr>
        <sz val="9"/>
        <rFont val="Times New Roman"/>
        <family val="1"/>
      </rPr>
      <t xml:space="preserve"> Мероприятия в области безопасности дорожного движения</t>
    </r>
  </si>
  <si>
    <r>
      <rPr>
        <b/>
        <sz val="9"/>
        <rFont val="Times New Roman"/>
        <family val="1"/>
      </rPr>
      <t xml:space="preserve">Цель1: </t>
    </r>
    <r>
      <rPr>
        <sz val="9"/>
        <rFont val="Times New Roman"/>
        <family val="1"/>
      </rPr>
      <t>Развитие сельских территорий, рост занятости и уровня жизни сельского населения</t>
    </r>
  </si>
  <si>
    <r>
      <rPr>
        <b/>
        <sz val="9"/>
        <rFont val="Times New Roman"/>
        <family val="1"/>
      </rPr>
      <t xml:space="preserve">Задача 1.1. </t>
    </r>
    <r>
      <rPr>
        <sz val="9"/>
        <rFont val="Times New Roman"/>
        <family val="1"/>
      </rPr>
      <t>Подддержка и дальнейшее развитие малых форм хозяйствования на селе и повышение уровня доходов сельского населения</t>
    </r>
  </si>
  <si>
    <r>
      <t>Подпрограмма 1.</t>
    </r>
    <r>
      <rPr>
        <i/>
        <sz val="9"/>
        <rFont val="Times New Roman"/>
        <family val="1"/>
      </rPr>
      <t xml:space="preserve"> Поддержка малых форм хозяйствования</t>
    </r>
  </si>
  <si>
    <r>
      <t xml:space="preserve">Задача 1.2. </t>
    </r>
    <r>
      <rPr>
        <sz val="9"/>
        <rFont val="Times New Roman"/>
        <family val="1"/>
      </rPr>
      <t>Устойчивое развитие сельских территорий</t>
    </r>
  </si>
  <si>
    <r>
      <t xml:space="preserve">Подпрограмма 2 </t>
    </r>
    <r>
      <rPr>
        <i/>
        <sz val="9"/>
        <rFont val="Times New Roman"/>
        <family val="1"/>
      </rPr>
      <t>Устойчивое развитие сельских территорий</t>
    </r>
  </si>
  <si>
    <r>
      <rPr>
        <b/>
        <sz val="9"/>
        <rFont val="Times New Roman"/>
        <family val="1"/>
      </rPr>
      <t xml:space="preserve">Задача 1.3. </t>
    </r>
    <r>
      <rPr>
        <sz val="9"/>
        <rFont val="Times New Roman"/>
        <family val="1"/>
      </rPr>
      <t>Обеспечение реализации мероприятий муниципальной программы на основе эффективной деятельности органов исполнительной власти в сфере агропромышленного комплекса</t>
    </r>
  </si>
  <si>
    <r>
      <rPr>
        <b/>
        <sz val="9"/>
        <rFont val="Times New Roman"/>
        <family val="1"/>
      </rPr>
      <t xml:space="preserve">Подпрограмма 3 </t>
    </r>
    <r>
      <rPr>
        <sz val="9"/>
        <rFont val="Times New Roman"/>
        <family val="1"/>
      </rPr>
      <t>Обеспечение реализации муниципальной программы и прочие мероприятия</t>
    </r>
  </si>
  <si>
    <r>
      <rPr>
        <b/>
        <sz val="9"/>
        <rFont val="Times New Roman"/>
        <family val="1"/>
      </rPr>
      <t>Цель:</t>
    </r>
    <r>
      <rPr>
        <sz val="9"/>
        <rFont val="Times New Roman"/>
        <family val="1"/>
      </rPr>
      <t xml:space="preserve"> Пошение доступности жилья и качества жилищного обеспечения населения</t>
    </r>
  </si>
  <si>
    <r>
      <rPr>
        <b/>
        <sz val="9"/>
        <rFont val="Times New Roman"/>
        <family val="1"/>
      </rPr>
      <t>Задача1:</t>
    </r>
    <r>
      <rPr>
        <sz val="9"/>
        <rFont val="Times New Roman"/>
        <family val="1"/>
      </rPr>
      <t xml:space="preserve"> Стимулировпние малоэтажного жилищного строительства в районе</t>
    </r>
  </si>
  <si>
    <r>
      <t xml:space="preserve">Подпроограмма 1.1. </t>
    </r>
    <r>
      <rPr>
        <i/>
        <sz val="9"/>
        <rFont val="Times New Roman"/>
        <family val="1"/>
      </rPr>
      <t>Переселение граждан из аварийного жилищного фонда в муниципальных образованиях</t>
    </r>
  </si>
  <si>
    <t>Провдение обследования муниципальных жилых домов с подготовкой технического заключения</t>
  </si>
  <si>
    <r>
      <t>Задача2:</t>
    </r>
    <r>
      <rPr>
        <sz val="9"/>
        <rFont val="Times New Roman"/>
        <family val="1"/>
      </rPr>
      <t xml:space="preserve"> Строительство многоквартирных жилых домов</t>
    </r>
  </si>
  <si>
    <r>
      <t xml:space="preserve">Подпрограмма 2.1. </t>
    </r>
    <r>
      <rPr>
        <sz val="9"/>
        <rFont val="Times New Roman"/>
        <family val="1"/>
      </rPr>
      <t>Обеспечение жильем работников отраслей бюджетной сферы на территории Назаровского района</t>
    </r>
  </si>
  <si>
    <r>
      <t xml:space="preserve">Мероприятие </t>
    </r>
    <r>
      <rPr>
        <sz val="9"/>
        <rFont val="Times New Roman"/>
        <family val="1"/>
      </rPr>
      <t>Строительство муниципального жилья</t>
    </r>
  </si>
  <si>
    <r>
      <rPr>
        <b/>
        <sz val="9"/>
        <rFont val="Times New Roman"/>
        <family val="1"/>
      </rPr>
      <t xml:space="preserve">Мероприятие </t>
    </r>
    <r>
      <rPr>
        <sz val="9"/>
        <rFont val="Times New Roman"/>
        <family val="1"/>
      </rPr>
      <t>Приобретение многоквартирных домов</t>
    </r>
  </si>
  <si>
    <r>
      <rPr>
        <b/>
        <sz val="9"/>
        <rFont val="Times New Roman"/>
        <family val="1"/>
      </rPr>
      <t xml:space="preserve">Мероприятие </t>
    </r>
    <r>
      <rPr>
        <sz val="9"/>
        <rFont val="Times New Roman"/>
        <family val="1"/>
      </rPr>
      <t>Актулизация документов территориальног планированияградостроительного зонирования</t>
    </r>
  </si>
  <si>
    <r>
      <rPr>
        <b/>
        <sz val="9"/>
        <rFont val="Times New Roman"/>
        <family val="1"/>
      </rPr>
      <t xml:space="preserve">Отдельные мероприятия </t>
    </r>
    <r>
      <rPr>
        <sz val="9"/>
        <rFont val="Times New Roman"/>
        <family val="1"/>
      </rPr>
      <t>Выполнение кадастровых работ в отношении земельных участков для муниципального жилья</t>
    </r>
  </si>
  <si>
    <r>
      <t xml:space="preserve">Задача3: </t>
    </r>
    <r>
      <rPr>
        <sz val="9"/>
        <rFont val="Times New Roman"/>
        <family val="1"/>
      </rPr>
      <t>Обеспечение документами территориального планирования сельских поселений Назаровского района</t>
    </r>
  </si>
  <si>
    <r>
      <t xml:space="preserve">Подпрограмма 3.1. </t>
    </r>
    <r>
      <rPr>
        <sz val="9"/>
        <rFont val="Times New Roman"/>
        <family val="1"/>
      </rPr>
      <t>Территориальное планирование, градостроительное занирование и документация по планировке территории</t>
    </r>
  </si>
  <si>
    <t xml:space="preserve">МП "Обращение с отходами на территории назаровского района" </t>
  </si>
  <si>
    <r>
      <t xml:space="preserve">Задача1 </t>
    </r>
    <r>
      <rPr>
        <sz val="9"/>
        <rFont val="Times New Roman"/>
        <family val="1"/>
      </rPr>
      <t>Разработка проектной документации н строительство полигонов твердых бытовых отходов</t>
    </r>
  </si>
  <si>
    <r>
      <t xml:space="preserve">Мероприятие 1.1. </t>
    </r>
    <r>
      <rPr>
        <sz val="9"/>
        <rFont val="Times New Roman"/>
        <family val="1"/>
      </rPr>
      <t xml:space="preserve">Проведение инженерных изысканий под строительство полигонов ТБО в населенных пунктах Назаровского района </t>
    </r>
  </si>
  <si>
    <r>
      <t xml:space="preserve">Мероприятие 1.2. </t>
    </r>
    <r>
      <rPr>
        <sz val="9"/>
        <rFont val="Times New Roman"/>
        <family val="1"/>
      </rPr>
      <t xml:space="preserve"> Мероприятие 1.2.  Разработка проектной документации на строительство полигонов ТБО в населенных пунктах Назаровского района, вт.ч.: п. Преображенский, с.Подсосное п.Красная Поляна (кредиторская задолженность за 2013)</t>
    </r>
  </si>
  <si>
    <r>
      <t xml:space="preserve">Мероприятие 1.3. </t>
    </r>
    <r>
      <rPr>
        <sz val="9"/>
        <rFont val="Times New Roman"/>
        <family val="1"/>
      </rPr>
      <t>Выполнение кадастровых работ в отношении земельных участков по строительство ТБО</t>
    </r>
  </si>
  <si>
    <r>
      <t xml:space="preserve">Мероприятие 1.4. </t>
    </r>
    <r>
      <rPr>
        <sz val="9"/>
        <rFont val="Times New Roman"/>
        <family val="1"/>
      </rPr>
      <t>Проведение государственной экспертизы проектной документации, в т.ч.: с. Красная Поляна п. Преображенский</t>
    </r>
  </si>
  <si>
    <r>
      <rPr>
        <b/>
        <sz val="9"/>
        <rFont val="Times New Roman"/>
        <family val="1"/>
      </rPr>
      <t xml:space="preserve">Мероприятие 1..5 </t>
    </r>
    <r>
      <rPr>
        <sz val="9"/>
        <rFont val="Times New Roman"/>
        <family val="1"/>
      </rPr>
      <t>Выполнение государственной экспертизы проектной документации и инженерных изысканий</t>
    </r>
  </si>
  <si>
    <r>
      <t xml:space="preserve">Задача 2 </t>
    </r>
    <r>
      <rPr>
        <sz val="9"/>
        <rFont val="Times New Roman"/>
        <family val="1"/>
      </rPr>
      <t>Строительство полигоно ТБО</t>
    </r>
  </si>
  <si>
    <r>
      <t xml:space="preserve">Мероприятие 2.1. </t>
    </r>
    <r>
      <rPr>
        <sz val="9"/>
        <rFont val="Times New Roman"/>
        <family val="1"/>
      </rPr>
      <t>Строительство полигонов ТБО</t>
    </r>
  </si>
  <si>
    <r>
      <t xml:space="preserve">Задача3 </t>
    </r>
    <r>
      <rPr>
        <sz val="9"/>
        <rFont val="Times New Roman"/>
        <family val="1"/>
      </rPr>
      <t>Приобретение техники для транспортировки ТБО</t>
    </r>
  </si>
  <si>
    <r>
      <t xml:space="preserve">Мероприятие 3.1. </t>
    </r>
    <r>
      <rPr>
        <sz val="9"/>
        <rFont val="Times New Roman"/>
        <family val="1"/>
      </rPr>
      <t>Приобретение техники для транспортировки ТБО</t>
    </r>
  </si>
  <si>
    <r>
      <rPr>
        <b/>
        <sz val="9"/>
        <rFont val="Times New Roman"/>
        <family val="1"/>
      </rPr>
      <t xml:space="preserve">Мероприятие </t>
    </r>
    <r>
      <rPr>
        <sz val="9"/>
        <rFont val="Times New Roman"/>
        <family val="1"/>
      </rPr>
      <t>Изготовление и установка контейнеров для сбора ТБО на территории Назаровского района</t>
    </r>
  </si>
  <si>
    <r>
      <rPr>
        <b/>
        <sz val="9"/>
        <rFont val="Times New Roman"/>
        <family val="1"/>
      </rPr>
      <t xml:space="preserve">Мероприятие </t>
    </r>
    <r>
      <rPr>
        <sz val="9"/>
        <rFont val="Times New Roman"/>
        <family val="1"/>
      </rPr>
      <t>Обустройство контейнерных площадок</t>
    </r>
  </si>
  <si>
    <r>
      <t xml:space="preserve">Цель: </t>
    </r>
    <r>
      <rPr>
        <sz val="9"/>
        <rFont val="Times New Roman"/>
        <family val="1"/>
      </rPr>
      <t>Создание благоприятных экономических условий для развития малого и среднего предпринимательства на территории Назаровского района</t>
    </r>
  </si>
  <si>
    <r>
      <t xml:space="preserve">Задача: </t>
    </r>
    <r>
      <rPr>
        <sz val="9"/>
        <rFont val="Times New Roman"/>
        <family val="1"/>
      </rPr>
      <t>Обеспечение функционирования системы поддержки субъектов малого и среднего предпринимательства в Назаровском районе; оказание финансовой поддержки субъектам малого и среднего предпринимательства; повышение уровня предпринимательствой грамотности, информирование жителей района о действующих мерах поддержки малого и среднего предпримательства и условиях ее предоставления; поддержка субъектов малого и среднего предпринимательства, вовлечение молодежи в предпинимательскую деятельность</t>
    </r>
  </si>
  <si>
    <r>
      <t xml:space="preserve">Мероприятие 1. </t>
    </r>
    <r>
      <rPr>
        <sz val="9"/>
        <rFont val="Times New Roman"/>
        <family val="1"/>
      </rPr>
      <t>Субсидии вновь созданным субъектам малого и среднего предпринимательства на возмещение части расходов, связанных с приобретеннием и созданием основных средств и началом коммерческой деятельности</t>
    </r>
  </si>
  <si>
    <r>
      <t xml:space="preserve">Мероприятие 2. </t>
    </r>
    <r>
      <rPr>
        <sz val="9"/>
        <rFont val="Times New Roman"/>
        <family val="1"/>
      </rPr>
  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</t>
    </r>
  </si>
  <si>
    <r>
      <t xml:space="preserve">Цель: </t>
    </r>
    <r>
      <rPr>
        <sz val="9"/>
        <rFont val="Times New Roman"/>
        <family val="1"/>
      </rPr>
      <t>Создание условий для эффективного использования и вовлечения в хозяйственный оборот объектов недвижимости, свободных земельных участков, бесхозного имущества, формирование достоверного реестра муниципального имущества муниципального образования Назаровский район</t>
    </r>
  </si>
  <si>
    <r>
      <t xml:space="preserve">Задача 1. </t>
    </r>
    <r>
      <rPr>
        <sz val="9"/>
        <rFont val="Times New Roman"/>
        <family val="1"/>
      </rPr>
      <t>Инвентаризация, паспортизация, регистрация права собственности на объекты муниципального имущества</t>
    </r>
  </si>
  <si>
    <r>
      <t xml:space="preserve">Мероприятие 1.1. </t>
    </r>
    <r>
      <rPr>
        <sz val="9"/>
        <rFont val="Times New Roman"/>
        <family val="1"/>
      </rPr>
      <t>Выполнение кадастровых работ и оформление технической документации на объекты недвижимости</t>
    </r>
  </si>
  <si>
    <r>
      <t xml:space="preserve">Мероприятие 1.2. </t>
    </r>
    <r>
      <rPr>
        <sz val="9"/>
        <rFont val="Times New Roman"/>
        <family val="1"/>
      </rPr>
      <t>Оформление справки о зарегистрированных правах</t>
    </r>
  </si>
  <si>
    <r>
      <t xml:space="preserve">Задача 2 </t>
    </r>
    <r>
      <rPr>
        <sz val="9"/>
        <rFont val="Times New Roman"/>
        <family val="1"/>
      </rPr>
      <t>Вовлечение объектов муниципальной собственности Назаровского района в хозяйственный оборот</t>
    </r>
  </si>
  <si>
    <r>
      <t xml:space="preserve">Мероприятие 2.1. </t>
    </r>
    <r>
      <rPr>
        <sz val="9"/>
        <rFont val="Times New Roman"/>
        <family val="1"/>
      </rPr>
      <t>Оценка муниципального имущества</t>
    </r>
  </si>
  <si>
    <r>
      <t xml:space="preserve">Задача 3 </t>
    </r>
    <r>
      <rPr>
        <sz val="9"/>
        <rFont val="Times New Roman"/>
        <family val="1"/>
      </rPr>
      <t>Проведение мероприятий по землеутройству и землепользованию</t>
    </r>
  </si>
  <si>
    <r>
      <t xml:space="preserve">Мероприятие 3.1. </t>
    </r>
    <r>
      <rPr>
        <sz val="9"/>
        <rFont val="Times New Roman"/>
        <family val="1"/>
      </rPr>
      <t>Выполнение кадастровых и формирование земельных участков под объектами недвижимости</t>
    </r>
  </si>
  <si>
    <r>
      <rPr>
        <b/>
        <sz val="9"/>
        <rFont val="Times New Roman"/>
        <family val="1"/>
      </rPr>
      <t xml:space="preserve">Мероприятие         </t>
    </r>
    <r>
      <rPr>
        <sz val="9"/>
        <rFont val="Times New Roman"/>
        <family val="1"/>
      </rPr>
      <t xml:space="preserve">   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</t>
    </r>
  </si>
  <si>
    <r>
      <rPr>
        <b/>
        <sz val="9"/>
        <rFont val="Times New Roman"/>
        <family val="1"/>
      </rPr>
      <t xml:space="preserve">Мероприятие </t>
    </r>
    <r>
      <rPr>
        <sz val="9"/>
        <rFont val="Times New Roman"/>
        <family val="1"/>
      </rPr>
      <t>Выполнение кадастровых работ, постановка на кадастровый учет и получение кадастровых паспортов</t>
    </r>
  </si>
  <si>
    <r>
      <t>Цель:</t>
    </r>
    <r>
      <rPr>
        <sz val="9"/>
        <rFont val="Times New Roman"/>
        <family val="1"/>
      </rPr>
      <t xml:space="preserve"> Создание условий, обеспечивающих возможность гражданам систематически заниматься физической культурой и спортом</t>
    </r>
  </si>
  <si>
    <r>
      <t xml:space="preserve">Подпрограмма 1 </t>
    </r>
    <r>
      <rPr>
        <sz val="9"/>
        <rFont val="Times New Roman"/>
        <family val="1"/>
      </rPr>
      <t>Развитие массовой физической культуры и спорта</t>
    </r>
  </si>
  <si>
    <r>
      <t xml:space="preserve">Мероприятие: </t>
    </r>
    <r>
      <rPr>
        <sz val="9"/>
        <rFont val="Times New Roman"/>
        <family val="1"/>
      </rPr>
      <t>Проведение районных спортивно-массовых мероприятий, обеспечение участия спортсменов - членов сборных команд района по вида спорта в зональных, краевых соревнованиях</t>
    </r>
  </si>
  <si>
    <r>
      <t xml:space="preserve">Цель: </t>
    </r>
    <r>
      <rPr>
        <sz val="9"/>
        <rFont val="Times New Roman"/>
        <family val="1"/>
      </rPr>
      <t>Создание условий для развития и реализации культурного и духовного потенциала населения Назаровского района</t>
    </r>
  </si>
  <si>
    <r>
      <t xml:space="preserve">Подпрограмма 1 </t>
    </r>
    <r>
      <rPr>
        <sz val="9"/>
        <rFont val="Times New Roman"/>
        <family val="1"/>
      </rPr>
      <t>Сохранение культурного наследия</t>
    </r>
  </si>
  <si>
    <r>
      <t xml:space="preserve">Подпрограмма 2 </t>
    </r>
    <r>
      <rPr>
        <sz val="9"/>
        <rFont val="Times New Roman"/>
        <family val="1"/>
      </rPr>
      <t>Поддержка искусства и народного творчества</t>
    </r>
  </si>
  <si>
    <r>
      <t xml:space="preserve">Подпрограмма 3 </t>
    </r>
    <r>
      <rPr>
        <sz val="9"/>
        <rFont val="Times New Roman"/>
        <family val="1"/>
      </rPr>
      <t>Обеспечение реализации муниципальной программы и прочие мероприятия</t>
    </r>
  </si>
  <si>
    <t>Средства на повышение размеров оплаты труда основного персонала библиотек</t>
  </si>
  <si>
    <t>Поддержка отрасли культуры</t>
  </si>
  <si>
    <r>
      <t xml:space="preserve">Цель: </t>
    </r>
    <r>
      <rPr>
        <sz val="9"/>
        <rFont val="Times New Roman"/>
        <family val="1"/>
      </rPr>
      <t>Создание условий для развития потенциала молодежи и его реализации в интересах развития Назаровского района</t>
    </r>
  </si>
  <si>
    <r>
      <t xml:space="preserve">Задачи: </t>
    </r>
    <r>
      <rPr>
        <sz val="9"/>
        <rFont val="Times New Roman"/>
        <family val="1"/>
      </rPr>
      <t>Создание условий успешной социализации и эффективной самореализации молодежи Назаровского района; Создание условий для дальнейшего развития и совершенствования молодежной политики в Назаровском районе; 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  </r>
  </si>
  <si>
    <r>
      <t xml:space="preserve">Подпрограмма 1 </t>
    </r>
    <r>
      <rPr>
        <i/>
        <sz val="9"/>
        <rFont val="Times New Roman"/>
        <family val="1"/>
      </rPr>
      <t>Развитие молодежной политики</t>
    </r>
  </si>
  <si>
    <t>Средства на повышение размеров оплаты труда специалистов по работе с молодежью, методистов молодежных центров</t>
  </si>
  <si>
    <r>
      <t xml:space="preserve">Мероприятие 1.1. </t>
    </r>
    <r>
      <rPr>
        <sz val="9"/>
        <rFont val="Times New Roman"/>
        <family val="1"/>
      </rPr>
      <t>Обеспечение деятельности (оказание услуг) подведомственных учреждений</t>
    </r>
  </si>
  <si>
    <r>
      <t xml:space="preserve">Мероприятие 1.2. </t>
    </r>
    <r>
      <rPr>
        <sz val="9"/>
        <rFont val="Times New Roman"/>
        <family val="1"/>
      </rPr>
      <t>Поддержка деятельности (оказание услуг) подведомственных учреждений</t>
    </r>
  </si>
  <si>
    <r>
      <t xml:space="preserve">Мероприятие 1.3. </t>
    </r>
    <r>
      <rPr>
        <sz val="9"/>
        <rFont val="Times New Roman"/>
        <family val="1"/>
      </rPr>
      <t>Софинансирование расходов на поддержку деятельности подведомственных учреждений</t>
    </r>
  </si>
  <si>
    <r>
      <t xml:space="preserve">Подпроограмма 2 </t>
    </r>
    <r>
      <rPr>
        <i/>
        <sz val="9"/>
        <rFont val="Times New Roman"/>
        <family val="1"/>
      </rPr>
      <t>Повышение гражданской активности молодежи в решении задач социально- экономического развития района</t>
    </r>
  </si>
  <si>
    <r>
      <t xml:space="preserve">Мероприятие 2.1. </t>
    </r>
    <r>
      <rPr>
        <sz val="9"/>
        <rFont val="Times New Roman"/>
        <family val="1"/>
      </rPr>
      <t>Вовлечение молодых граждан в массовые мероприятия патриотической направленности</t>
    </r>
  </si>
  <si>
    <r>
      <t xml:space="preserve">Мероприятие 2.2. </t>
    </r>
    <r>
      <rPr>
        <sz val="9"/>
        <rFont val="Times New Roman"/>
        <family val="1"/>
      </rPr>
      <t>Создание рабочих мест для несовершеннолетних граждан, проживающих в районе</t>
    </r>
  </si>
  <si>
    <r>
      <t xml:space="preserve">Подпрограмма 3 </t>
    </r>
    <r>
      <rPr>
        <i/>
        <sz val="9"/>
        <rFont val="Times New Roman"/>
        <family val="1"/>
      </rPr>
      <t>Обеспечение жильем молодых семей</t>
    </r>
  </si>
  <si>
    <r>
      <t xml:space="preserve">Мероприятие 3.1. </t>
    </r>
    <r>
      <rPr>
        <sz val="9"/>
        <rFont val="Times New Roman"/>
        <family val="1"/>
      </rPr>
      <t>Обеспечение жильем молодых семей за счет средств федерального бюджета</t>
    </r>
  </si>
  <si>
    <t>Подпрограмма Профилактика безнадзорности и правонарушений</t>
  </si>
  <si>
    <t>Проведение мероприятий, направленных на профилактику безнадзорности и правонарушений</t>
  </si>
  <si>
    <r>
      <t xml:space="preserve">Подпрограмма 1 </t>
    </r>
    <r>
      <rPr>
        <i/>
        <sz val="9"/>
        <rFont val="Times New Roman"/>
        <family val="1"/>
      </rPr>
      <t>"Развитие и модернизация объектов коммунальной инфраструктуры Назаровского района"</t>
    </r>
  </si>
  <si>
    <r>
      <rPr>
        <b/>
        <i/>
        <sz val="9"/>
        <rFont val="Times New Roman"/>
        <family val="1"/>
      </rPr>
      <t xml:space="preserve">Подпрограмма 2 </t>
    </r>
    <r>
      <rPr>
        <i/>
        <sz val="9"/>
        <rFont val="Times New Roman"/>
        <family val="1"/>
      </rPr>
      <t xml:space="preserve">«Обеспечение населения Назаровского района чистой питьевой  водой» </t>
    </r>
  </si>
  <si>
    <t xml:space="preserve">"Защита населения и территорий Назаровского района от чрезвычайных ситуаций природного и техногенного характера" </t>
  </si>
  <si>
    <t>016</t>
  </si>
  <si>
    <t>Администраця Назаровского района</t>
  </si>
  <si>
    <t xml:space="preserve">Предупреждение, спасение, помощь населению Назаровского района в чрезвычайных ситуациях </t>
  </si>
  <si>
    <t>0406</t>
  </si>
  <si>
    <t>244</t>
  </si>
  <si>
    <t>243</t>
  </si>
  <si>
    <t>0104</t>
  </si>
  <si>
    <t>0412</t>
  </si>
  <si>
    <t>0410083580</t>
  </si>
  <si>
    <t>0113</t>
  </si>
  <si>
    <t>0418003590</t>
  </si>
  <si>
    <t>0420083570</t>
  </si>
  <si>
    <t>Администрация Назаровского района</t>
  </si>
  <si>
    <t>0428003570</t>
  </si>
  <si>
    <t xml:space="preserve">Информационное обеспечение населения о деятельности органов местного самоуправления администрации Назаровского района </t>
  </si>
  <si>
    <t>1150084710</t>
  </si>
  <si>
    <t>1150084720</t>
  </si>
  <si>
    <t>1150084740</t>
  </si>
  <si>
    <t>Муниципалья программа</t>
  </si>
  <si>
    <t xml:space="preserve">"Развитие транспортной системы" </t>
  </si>
  <si>
    <t>0408</t>
  </si>
  <si>
    <t>1050084660</t>
  </si>
  <si>
    <t>811</t>
  </si>
  <si>
    <t xml:space="preserve">"Развитие сельского хозяйства Назаровского района </t>
  </si>
  <si>
    <t>0405</t>
  </si>
  <si>
    <t>12100R543Б</t>
  </si>
  <si>
    <t>814</t>
  </si>
  <si>
    <t>1220075180</t>
  </si>
  <si>
    <t>414</t>
  </si>
  <si>
    <t>1225018</t>
  </si>
  <si>
    <t>12200L0183</t>
  </si>
  <si>
    <t>12300</t>
  </si>
  <si>
    <t>1230075170</t>
  </si>
  <si>
    <t>121</t>
  </si>
  <si>
    <t>122</t>
  </si>
  <si>
    <t>129</t>
  </si>
  <si>
    <t>360</t>
  </si>
  <si>
    <t xml:space="preserve">Обеспечение доступным и комфортным жильем жителей Назаровского района" </t>
  </si>
  <si>
    <t>0501</t>
  </si>
  <si>
    <t>1320085290</t>
  </si>
  <si>
    <t>135085280</t>
  </si>
  <si>
    <t xml:space="preserve">"Обращение с отходами на территории назаровского района" </t>
  </si>
  <si>
    <t>Мероприятие Обустройство контейнерных площадок</t>
  </si>
  <si>
    <t>0550083690</t>
  </si>
  <si>
    <t>0950084560</t>
  </si>
  <si>
    <t>0950084570</t>
  </si>
  <si>
    <t>0950084580</t>
  </si>
  <si>
    <t>"Совершенствование управления муниципальным имуществом"</t>
  </si>
  <si>
    <t>1558702</t>
  </si>
  <si>
    <t>1550087040</t>
  </si>
  <si>
    <t>1558705</t>
  </si>
  <si>
    <t>1550087090</t>
  </si>
  <si>
    <t xml:space="preserve">"Развитие физической культуры и спорта в Назаровском районе" </t>
  </si>
  <si>
    <t>0750084100</t>
  </si>
  <si>
    <t>113</t>
  </si>
  <si>
    <t>350</t>
  </si>
  <si>
    <t>611</t>
  </si>
  <si>
    <t>612</t>
  </si>
  <si>
    <t xml:space="preserve">"Развитие культуры" </t>
  </si>
  <si>
    <t>0801</t>
  </si>
  <si>
    <t>0610000</t>
  </si>
  <si>
    <t>0804</t>
  </si>
  <si>
    <t>0620083760</t>
  </si>
  <si>
    <t>063000</t>
  </si>
  <si>
    <t>0630010440</t>
  </si>
  <si>
    <t>06300R5190</t>
  </si>
  <si>
    <t>0630051470</t>
  </si>
  <si>
    <t>540</t>
  </si>
  <si>
    <t>0630083840</t>
  </si>
  <si>
    <t>0630083850</t>
  </si>
  <si>
    <t>0630083860</t>
  </si>
  <si>
    <t>0630083870</t>
  </si>
  <si>
    <t>0630083880</t>
  </si>
  <si>
    <t>"Развитие молодежной политики"</t>
  </si>
  <si>
    <t>0810010430</t>
  </si>
  <si>
    <t>0810074560</t>
  </si>
  <si>
    <t>0810081260</t>
  </si>
  <si>
    <t>0810081270</t>
  </si>
  <si>
    <t>08100S4560</t>
  </si>
  <si>
    <t>0820084220</t>
  </si>
  <si>
    <t>0820084230</t>
  </si>
  <si>
    <t>322</t>
  </si>
  <si>
    <t>0838425</t>
  </si>
  <si>
    <t>08300L0200</t>
  </si>
  <si>
    <t>0840084310</t>
  </si>
  <si>
    <t>0502</t>
  </si>
  <si>
    <t>0317571</t>
  </si>
  <si>
    <t>0310083030</t>
  </si>
  <si>
    <t>0</t>
  </si>
  <si>
    <t>0310083040</t>
  </si>
  <si>
    <t>0318306</t>
  </si>
  <si>
    <t>0505</t>
  </si>
  <si>
    <t>0320000</t>
  </si>
  <si>
    <t>0320083210</t>
  </si>
  <si>
    <t>0350083320</t>
  </si>
  <si>
    <t>853</t>
  </si>
  <si>
    <t>0350087090</t>
  </si>
  <si>
    <t>0350075700</t>
  </si>
  <si>
    <t>0340083300</t>
  </si>
  <si>
    <t>111</t>
  </si>
  <si>
    <t>119</t>
  </si>
  <si>
    <t>софинансирование нв создание в общеобразовательных организациях, расположенных в сельской местности, условий для занятий физической культурой и спортом</t>
  </si>
  <si>
    <t>0110083440</t>
  </si>
  <si>
    <t>Предупреждение, спасение, помощь населению Назаровского района в чрезвычайных ситуациях</t>
  </si>
  <si>
    <t xml:space="preserve">Информирование населения Назаровского района на обеспечение антитеррористической защищенности </t>
  </si>
  <si>
    <t xml:space="preserve">федеральный бюджет </t>
  </si>
  <si>
    <t xml:space="preserve">бюджеты сельских поселений </t>
  </si>
  <si>
    <t>Информационное обеспечение населения о деятельности органов местного самоуправления администрации Назаровского района</t>
  </si>
  <si>
    <t xml:space="preserve">"Развитие сельского хозяйства Назаровского района" </t>
  </si>
  <si>
    <t>Муниципльная программа</t>
  </si>
  <si>
    <t xml:space="preserve">"Совершенствование управления муниципальным имуществом" </t>
  </si>
  <si>
    <t xml:space="preserve">"Развитие молодежной политики" </t>
  </si>
  <si>
    <t>Выполнение кадастровых работ по подготовке и постановке на кадастровый учет объекта капитального строительства здания котельной п. Преображенский</t>
  </si>
  <si>
    <r>
      <rPr>
        <b/>
        <sz val="9"/>
        <rFont val="Times New Roman"/>
        <family val="1"/>
      </rPr>
      <t>Цель</t>
    </r>
    <r>
      <rPr>
        <sz val="9"/>
        <rFont val="Times New Roman"/>
        <family val="1"/>
      </rPr>
      <t xml:space="preserve">:обеспечение долгосрочной сбалансированности и устойчивости бюджетной системы Назаровского района, повышение качества и прозрачности управления муниципальными финансами  </t>
    </r>
  </si>
  <si>
    <t>Целевой показатель 1</t>
  </si>
  <si>
    <t>рублей</t>
  </si>
  <si>
    <t>Целевой показатель 2</t>
  </si>
  <si>
    <t xml:space="preserve">Доля расходов на обслуживание муниципального долга муниципального района в объеме расходов
районного бюджета, за исключением объема 
расходов, которые осуществляются за счет субвенций, предоставляемых из бюджетов бюджетной 
системы Российской Федерации
</t>
  </si>
  <si>
    <t>процент</t>
  </si>
  <si>
    <r>
      <rPr>
        <b/>
        <sz val="9"/>
        <rFont val="Times New Roman"/>
        <family val="1"/>
      </rPr>
      <t>Задача 1.</t>
    </r>
    <r>
      <rPr>
        <sz val="9"/>
        <rFont val="Times New Roman"/>
        <family val="1"/>
      </rPr>
      <t xml:space="preserve"> Обеспечение равных условий для устойчивого и эффективного исполнения расходных обязательств поселениями, обеспечение сбалансированности и повышение финансовой самостоятельности  бюджетов поселений;</t>
    </r>
  </si>
  <si>
    <t>подпрограмма 1.1. 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</t>
  </si>
  <si>
    <r>
      <rPr>
        <b/>
        <sz val="9"/>
        <rFont val="Times New Roman"/>
        <family val="1"/>
      </rPr>
      <t>Задача 2</t>
    </r>
    <r>
      <rPr>
        <sz val="9"/>
        <rFont val="Times New Roman"/>
        <family val="1"/>
      </rPr>
      <t xml:space="preserve"> Эффективное управление муниципальным долгом; </t>
    </r>
  </si>
  <si>
    <t xml:space="preserve">подпрограмма 2.1.Управление  муниципальным долгом </t>
  </si>
  <si>
    <t>Доля расходов на обслуживание муниципального долга муниципального района в объеме расходов районного бюджета, за исключением объема  расходов, которые осуществляются за счет субвенций, предоставляемых из бюджетов бюджетной  системы Российской Федерации</t>
  </si>
  <si>
    <t xml:space="preserve">Просроченная задолженность по долговым 
обязательствам муниципального района
</t>
  </si>
  <si>
    <r>
      <rPr>
        <b/>
        <sz val="9"/>
        <rFont val="Times New Roman"/>
        <family val="1"/>
      </rPr>
      <t>Задача 3:</t>
    </r>
    <r>
      <rPr>
        <sz val="9"/>
        <rFont val="Times New Roman"/>
        <family val="1"/>
      </rPr>
      <t xml:space="preserve">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оптимизации и повышения эффективности расходов районного бюджета;    </t>
    </r>
  </si>
  <si>
    <t xml:space="preserve">подпрограмма 3.1.Обеспечение реализации муниципальной программы и прочие мероприятия </t>
  </si>
  <si>
    <t>Доля рассмотренных на бюджетной комиссии при администрации Назаровского района проектов нормативных правовых актов, касающихся принятия районного бюджета, внесения в него изменений, а также утверждения отчета об его исполнении, подготавливаемых структурными подразделениями, отделами, специалистами администрации Назаровского района</t>
  </si>
  <si>
    <t>Размещение на официальном сайте администрации Назаровского района в информационном окне «Открытый бюджет» материалы по формированию, исполнению районного бюджета, осуществлению бюджетного процесса</t>
  </si>
  <si>
    <t>На официальном сайте администрации района создано информационное окно "Бюджет для граждан",в настоящее время окно"Открытй бюджет" не создано по причине того, что разработка нового формата официального сайта  не произведена</t>
  </si>
  <si>
    <t>"Управление муниципальными финансами"</t>
  </si>
  <si>
    <t>Финансовое управление администрации Назаровского района</t>
  </si>
  <si>
    <t>094</t>
  </si>
  <si>
    <t>"Создание условий для эффективного и ответственного управления муниципальными финансами, повышение устойчивости бюджетов поселений Назаровского района"</t>
  </si>
  <si>
    <t>"Управление муниципальным долгом"</t>
  </si>
  <si>
    <t>"Обеспечение реализации муниципальной программы и прочие мероприятия"</t>
  </si>
  <si>
    <t>0106</t>
  </si>
  <si>
    <t>Подрограмма 2</t>
  </si>
  <si>
    <t>Подрограмма 3</t>
  </si>
  <si>
    <t xml:space="preserve">Подпрограмма 1. </t>
  </si>
  <si>
    <t>Поддержка малых форм хозяйствования</t>
  </si>
  <si>
    <t xml:space="preserve">Подпрограмма 2 </t>
  </si>
  <si>
    <t>Устойчивое развитие сельских территорий</t>
  </si>
  <si>
    <t xml:space="preserve">Подпрограмма 3 </t>
  </si>
  <si>
    <t xml:space="preserve">Подпроограмма 1.1. </t>
  </si>
  <si>
    <t>Переселение граждан из аварийного жилищного фонда в муниципальных образованиях</t>
  </si>
  <si>
    <t xml:space="preserve">Подпрограмма 2.1. </t>
  </si>
  <si>
    <t>Обеспечение жильем работников отраслей бюджетной сферы на территории Назаровского района</t>
  </si>
  <si>
    <t xml:space="preserve">Подпрограмма 3.1. </t>
  </si>
  <si>
    <t>Территориальное планирование, градостроительное занирование и документация по планировке территории</t>
  </si>
  <si>
    <t xml:space="preserve">Отдельные мероприятия </t>
  </si>
  <si>
    <t>Выполнение кадастровых работ в отношении земельных участков для муниципального жилья</t>
  </si>
  <si>
    <t xml:space="preserve">Мероприятие 2.1. </t>
  </si>
  <si>
    <t xml:space="preserve">Мероприятие </t>
  </si>
  <si>
    <t>Обустройство контейнерных площадок</t>
  </si>
  <si>
    <t xml:space="preserve">Мероприятие 1. </t>
  </si>
  <si>
    <t>Субсидии вновь созданным субъектам малого и среднего предпринимательства на возмещение части расходов, связанных с приобретеннием и созданием основных средств и началом коммерческой деятельности</t>
  </si>
  <si>
    <t xml:space="preserve">Мероприятие 2. 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</si>
  <si>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</t>
  </si>
  <si>
    <t xml:space="preserve">Мероприятие 1.2. </t>
  </si>
  <si>
    <t>Оформление справки о зарегистрированных правах</t>
  </si>
  <si>
    <t>Оценка муниципального имущества</t>
  </si>
  <si>
    <t>Мероприятие</t>
  </si>
  <si>
    <t xml:space="preserve"> Выполнение кадастровых работ, постановка на кадастровый учет и получение кадастровых паспортов</t>
  </si>
  <si>
    <t>Сохранение культурного наследия</t>
  </si>
  <si>
    <t>Поддержка искусства и народного творчества</t>
  </si>
  <si>
    <t>Развитие молодежной политики</t>
  </si>
  <si>
    <t xml:space="preserve">Подпроограмма 2 </t>
  </si>
  <si>
    <t>Повышение гражданской активности молодежи в решении задач социально- экономического развития района</t>
  </si>
  <si>
    <t>Обеспечение жильем молодых семей</t>
  </si>
  <si>
    <t xml:space="preserve">Подпрограмма </t>
  </si>
  <si>
    <t>Профилактика безнадзорности и правонарушений</t>
  </si>
  <si>
    <t xml:space="preserve"> "Развитие и модернизация объектов коммунальной инфраструктуры Назаровского района"</t>
  </si>
  <si>
    <t xml:space="preserve">«Обеспечение населения Назаровского района чистой питьевой  водой» </t>
  </si>
  <si>
    <t>Мероприятие:</t>
  </si>
  <si>
    <t xml:space="preserve"> Проведение районных спортивно-массовых мероприятий, обеспечение участия спортсменов - членов сборных команд района по вида спорта в зональных, краевых соревнованиях</t>
  </si>
  <si>
    <t xml:space="preserve"> «Развитие образования»</t>
  </si>
  <si>
    <t>«Развитие дошкольного, общего и дополнительного образования».</t>
  </si>
  <si>
    <t>Обязательное страховаие гражданской ответственности владельца опасного объекта за приченение вреда в результате аварии на опасном объекте</t>
  </si>
  <si>
    <t>Информационное обеспечение администрации Назаровского района о черезвычайных проишствиях на териитории района</t>
  </si>
  <si>
    <t>Мероприятия по профилактике экстремизма и терроризма</t>
  </si>
  <si>
    <t xml:space="preserve">Мероприятие 1.1.   </t>
  </si>
  <si>
    <t>Информационно-телевизионное сопровождение деятельности органов местного самоуправления</t>
  </si>
  <si>
    <t xml:space="preserve">Мероприятие 1.2.   </t>
  </si>
  <si>
    <t>Информирование о деятельности администрации Назаровского района и ее структурных подразделений в печатных изданиях</t>
  </si>
  <si>
    <t>Разработка и содержание официального сайта органов местного самоуправления</t>
  </si>
  <si>
    <t xml:space="preserve">Мероприятие 1 </t>
  </si>
  <si>
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</t>
  </si>
  <si>
    <t>Выполнение кадастровых работ, постановка на кадастровый учет и получение кадастровых паспортов</t>
  </si>
  <si>
    <t xml:space="preserve">Мероприятие: </t>
  </si>
  <si>
    <t>Проведение районных спортивно-массовых мероприятий, обеспечение участия спортсменов - членов сборных команд района по вида спорта в зональных, краевых соревнованиях</t>
  </si>
  <si>
    <t>Проведение районных культурно-досуговых мероприятий</t>
  </si>
  <si>
    <t>Поддержка деятельности (оказание услуг) подведомственных учреждений</t>
  </si>
  <si>
    <t>Вовлечение молодых граждан в массовые мероприятия патриотической направленности</t>
  </si>
  <si>
    <t>Создание рабочих мест для несовершеннолетних граждан, проживающих в районе</t>
  </si>
  <si>
    <r>
      <t>Подпрограмма 1</t>
    </r>
    <r>
      <rPr>
        <i/>
        <sz val="8"/>
        <rFont val="Times New Roman"/>
        <family val="1"/>
      </rPr>
      <t xml:space="preserve"> </t>
    </r>
  </si>
  <si>
    <t>Развитие и модернизация объектов коммунальной инфраструктуры Назаровского района"</t>
  </si>
  <si>
    <r>
      <rPr>
        <b/>
        <i/>
        <sz val="8"/>
        <rFont val="Times New Roman"/>
        <family val="1"/>
      </rPr>
      <t xml:space="preserve">Подпрограмма 2 </t>
    </r>
    <r>
      <rPr>
        <i/>
        <sz val="8"/>
        <rFont val="Times New Roman"/>
        <family val="1"/>
      </rPr>
      <t xml:space="preserve"> </t>
    </r>
  </si>
  <si>
    <t>«Обеспечение населения Назаровского района чистой питьевой  водой»</t>
  </si>
  <si>
    <t xml:space="preserve">Подпрограмма 1.1. </t>
  </si>
  <si>
    <t>Софинансирование расходов из районного бюджета на поддержку отрасли культуры за счет средств федерального бюджета</t>
  </si>
  <si>
    <t>Софинансирование расходов из районного бюджета на поддержку отрасли культуры за счет средств краевого бюджета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</si>
  <si>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</t>
  </si>
  <si>
    <t>МП "Управление муниципальными финансами"</t>
  </si>
  <si>
    <t>Разработка проектно-сметной документации и проведение государственной экспертизы для объектов муниципальных учреждений</t>
  </si>
  <si>
    <t>0630083440</t>
  </si>
  <si>
    <t>0630010210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</si>
  <si>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</t>
  </si>
  <si>
    <t>0630010310</t>
  </si>
  <si>
    <t>Предоставление социальных выплат молодым семьям на приобретение (строительство) жилья</t>
  </si>
  <si>
    <t>Основное мероприятие 30</t>
  </si>
  <si>
    <t>Основное мероприятие 32</t>
  </si>
  <si>
    <t>10500S5630</t>
  </si>
  <si>
    <t>Основное мероприятие 33</t>
  </si>
  <si>
    <t>Основное мероприятие 34</t>
  </si>
  <si>
    <t>Обеспечение жизнедеятельности образовательных учреждений района муниципальной программы  Назаровского района "Развитие образования"</t>
  </si>
  <si>
    <t>Осуществление (возмещение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 муниципальной программы "Развитие образования"</t>
  </si>
  <si>
    <t>0140078400</t>
  </si>
  <si>
    <t>Основное мероприятие 35</t>
  </si>
  <si>
    <t>Средства на повышение размеров оплаты труда методистов муниципальных методических рабинетов (центров) сферы "Образование", созданных в виде муниципальных учреждений или являющихся структурными подразделениями муниципальных образовательных учреждений</t>
  </si>
  <si>
    <t>0150010450</t>
  </si>
  <si>
    <t>Подержка отрасли культуры</t>
  </si>
  <si>
    <t>06100R5190</t>
  </si>
  <si>
    <t>Средства на повышение размеров оплаты труда основного персонала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</si>
  <si>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Государственная поддержка комплексного развития муниципальных учреждений культуры</t>
  </si>
  <si>
    <t>0630010460</t>
  </si>
  <si>
    <t>0630074490</t>
  </si>
  <si>
    <t>Поддержка отрасли (государственная поддержка лучших работников муниципальных учреждений культуры, находящихся на территории сельских поселений)</t>
  </si>
  <si>
    <t>Развитие системы патриотического воспитания в рамках деятельности муниципальных молодежных центров</t>
  </si>
  <si>
    <t>0820074540</t>
  </si>
  <si>
    <t>852</t>
  </si>
  <si>
    <t>Подпрограмма "Прочие мероприятия"</t>
  </si>
  <si>
    <t>Подпрограмма "Обеспечение жизнедеятельности образовательных учреждений района"</t>
  </si>
  <si>
    <t>Софинансирование расходов на осуществление (возмещение) расходов, направленных на развитие и повышение качества муниципальных учреждений, предоставление новых муниципальных услуг, повышение их качества</t>
  </si>
  <si>
    <t>Осуществление расходов на осуществление (возмещение) расходов, направленных на развитие и повышение качества муниципальных учреждений, предоставление новых муниципальных услуг, повышение их качества</t>
  </si>
  <si>
    <t>"Обеспечение реализации мунициальной программы отдельные мероприятия, прочие мероприятия"</t>
  </si>
  <si>
    <t>Информация о целевых показателях и показателях результативности муниципальной программы Назаровского района</t>
  </si>
  <si>
    <t>Реализация мероприятий федеральной целевой программы "Устойчивое развитие сельских территорий 2014-2017 годы и на период до 2020 года"</t>
  </si>
  <si>
    <t xml:space="preserve">"Развитие малого и среднего предпринимательства на территории Назаровского района" </t>
  </si>
  <si>
    <t>06100L5190</t>
  </si>
  <si>
    <t>Софинансирование расходов из районного бюджета на государственную поддержку комплексного развития муниципальных учреждений культуры</t>
  </si>
  <si>
    <t>06300S4490</t>
  </si>
  <si>
    <t>0630083830</t>
  </si>
  <si>
    <t xml:space="preserve"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</t>
  </si>
  <si>
    <t>Расходы на выплаты персоналу бюджетных учреждений клубного типа за счет средств по передаче полномочий сельскими поселениями</t>
  </si>
  <si>
    <t>0630083890</t>
  </si>
  <si>
    <t>Иные расходы на выплаты персоналу бюджетных учреждений клубного типа за счет средств по передаче полномочий сельскими поселениями</t>
  </si>
  <si>
    <t>0630083900</t>
  </si>
  <si>
    <t>0810010210</t>
  </si>
  <si>
    <t>03100S5710</t>
  </si>
  <si>
    <t>Подпрограмма3</t>
  </si>
  <si>
    <t>831</t>
  </si>
  <si>
    <t>Разработка проектно-сметной документации для объектов муниципальных учреждений Назаровского района</t>
  </si>
  <si>
    <t>0350083440</t>
  </si>
  <si>
    <t>«Обеспечение жизнедеятельности образовательных учреждений района».</t>
  </si>
  <si>
    <t>Осуществление расходов, направленных на развитие и повышение качества работы муниципальных учреждений</t>
  </si>
  <si>
    <t>Софинансирование расходов на осуществление (возмещение) расходов, направленных на развитие и повышение качества работы муниципальных учреждений</t>
  </si>
  <si>
    <t>01400S8400</t>
  </si>
  <si>
    <t>01100R0970</t>
  </si>
  <si>
    <t>Разработка проектно-сметной документации и проведение государственной экспертизы дляобъектов муниципальных учреждений Назаровского района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</si>
  <si>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края, согласно статье 15 закона Красноярского края от 21.12.2010 года №11-5566 "О физической культуре и спорте в Красноярском крае" в рамках подппрограммы "Развитие дошкольного, общего и дополнительного образования" муниципальной программы "Развитие образования"</t>
  </si>
  <si>
    <t>0110026540</t>
  </si>
  <si>
    <t>Основное мероприятие 36</t>
  </si>
  <si>
    <t>Софинансирование расходов на проведение мероприятий, направленных на обеспечение безопасного участия детей в дорожном движении за счет средств районного бюджета в рамках подпрограммы "Повышение безопасности дорожного"</t>
  </si>
  <si>
    <t>Поощрение победителей,участников конкурса в сфере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</si>
  <si>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Федарации предусмотрено повышение оплаты труда в рамках подпрограммы "Развитие дошкольного, общего и дополнительного образования" муниципальной программы "Развитие образования"</t>
  </si>
  <si>
    <t>Приложение № 11</t>
  </si>
  <si>
    <t>к Порядку принятия решений о разработке муниципальных Назаровского района, их формировании и реализации</t>
  </si>
  <si>
    <t>Расшифровка финансирования по объектам капитального строительства, муниципальной собственности Назаровского района</t>
  </si>
  <si>
    <r>
      <t xml:space="preserve">по:  </t>
    </r>
    <r>
      <rPr>
        <u val="single"/>
        <sz val="12"/>
        <rFont val="Times New Roman"/>
        <family val="1"/>
      </rPr>
      <t>МКУ служба "Заказчик" Назаровского района</t>
    </r>
  </si>
  <si>
    <t>№  п/п</t>
  </si>
  <si>
    <t>Наименование объекта</t>
  </si>
  <si>
    <t>Ед.
измерения</t>
  </si>
  <si>
    <t>Остаток сметной стоимости на 01.01. текущего года</t>
  </si>
  <si>
    <t>по ПСД (в ценах        ___г.)</t>
  </si>
  <si>
    <t>в ценах контракта</t>
  </si>
  <si>
    <t>в ценах контракта, всего в том числе</t>
  </si>
  <si>
    <t>аванс</t>
  </si>
  <si>
    <t xml:space="preserve"> краевой бюджеты</t>
  </si>
  <si>
    <t>ввод в действие (квартал)</t>
  </si>
  <si>
    <t>всего, в том числе</t>
  </si>
  <si>
    <t>единица</t>
  </si>
  <si>
    <t xml:space="preserve">Итого </t>
  </si>
  <si>
    <t>Руководитель</t>
  </si>
  <si>
    <t>Подпись</t>
  </si>
  <si>
    <t>2018(текущий год)</t>
  </si>
  <si>
    <t>2017(отчетный год)</t>
  </si>
  <si>
    <t>2017 (отчетный год)</t>
  </si>
  <si>
    <t>2018 (текущий год)</t>
  </si>
  <si>
    <t>за 2018 г. (нарастающим итогом)</t>
  </si>
  <si>
    <t>План на  2018 год</t>
  </si>
  <si>
    <t>Финансирование за 2018г.</t>
  </si>
  <si>
    <t>Сметная стоимость  по утвержденной ПСД  ( в ценах        2018г.)</t>
  </si>
  <si>
    <t xml:space="preserve">по ПСД (в ценах 2018 г.) </t>
  </si>
  <si>
    <t>Мощность</t>
  </si>
  <si>
    <t>Цель 1: выполнение обязательств государства, края и Назаровского района по социальной поддержке отдельных категорий граждан,создание условий для повышения качества жизни отдельных категорий граждан, степени их социальной защищенности</t>
  </si>
  <si>
    <t>Задача 1: своевременное и адресное предоставление мер социальной поддержки отдельным категориям граждан в соответствии с действующим законодательством</t>
  </si>
  <si>
    <t xml:space="preserve">Подпрограмма 1: обеспечение мер социальной поддержки отдельных категориий граждан </t>
  </si>
  <si>
    <t>Целевой показатель 1: доля оздоровленных детей из числа детей, находящихся в трудной жизненной ситуации, подлежащих оздоровлению в Назаровском районе</t>
  </si>
  <si>
    <t>Цель 2. Повышение уровня, качества и безопасности социального обслуживания населения</t>
  </si>
  <si>
    <t>Задача 2: обеспечение доступности и качества услуг социального обслуживания, оказываемых в соответствии с муниципальным заданием</t>
  </si>
  <si>
    <t>Подпрограмма 2:повышение качества и доступности социальных услуг населению</t>
  </si>
  <si>
    <t>Целевой показатель 2: охват граждан пожилого возраста и инвалидов всеми видами социального обслуживания на дому (на 1000 пенсионеров)</t>
  </si>
  <si>
    <t>Целевой показатель 3: Удельный вес обоснованных жалоб на качество предоставления услуг муниципальными учреждениями социального обслуживания населения к общему количеству получателей данных услуг в календарном году</t>
  </si>
  <si>
    <t>Целевой показатель 4: Уровень удовлетворенности граждан качеством предоставления услуг муниципальными учреждениями социального обслуживания населения</t>
  </si>
  <si>
    <t>Цель 3: создание условий для эффективного, ответственного и прозрачного управления финансовыми ресурсами в рамках выполнения установленных функций и переданных госмударственных полномочий по социальной поддержке и социальному обслуживанию</t>
  </si>
  <si>
    <t>Задача 3: обеспечение реализации государственной и муниципальной социальной политики на территории Назаровского района</t>
  </si>
  <si>
    <t>Подпрограмма 3: Обеспечение реализации муниципальной программы</t>
  </si>
  <si>
    <t>Целевой показатель 5: Уровень исполнения субвенций на реализацию переданных полномочий края</t>
  </si>
  <si>
    <t>Целевой показатель 6: Уровень удовлетворенности жителей Назаровского района качеством предоставления государственных и муниципальных услуг в сфере социальной поддержки населения</t>
  </si>
  <si>
    <t>Целевой показатель 7: Удельный вес обоснованных жалоб к числу граждан, которым предоставлены государственные и муниципальные услуги по социальной поддержке в календарном году</t>
  </si>
  <si>
    <t>Подпрограмма 1.1. 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</t>
  </si>
  <si>
    <t>Обеспечение мер социальной поддержки отдельных категорий граждан</t>
  </si>
  <si>
    <t>Обеспечение реализации муниципальной программы</t>
  </si>
  <si>
    <t>0210006400</t>
  </si>
  <si>
    <t>Задача: Обеспечение доступности и качества услуг социального обслуживания, оказываемых в соответствии с муниципальным заданием</t>
  </si>
  <si>
    <t>0220001510</t>
  </si>
  <si>
    <t>Задача: Обеспечение реализации государственной и муниципальной социальной политики на территории муниципального района</t>
  </si>
  <si>
    <t>0230075130</t>
  </si>
  <si>
    <t>1.1 Предоставление пенсии за выслугу лет муниципальным служащим</t>
  </si>
  <si>
    <t>1.2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09.12.2010 №11-5397)</t>
  </si>
  <si>
    <t xml:space="preserve">Доля педагогов, прошедших повышение квалификации для обеспечения качества школьного образования </t>
  </si>
  <si>
    <t>Удельный вес численности обучающихся по программам общего образования, участвующих в олимпиадах и конкурсах различного уровня, в общей численности детей, обучающихся по программам общего образования</t>
  </si>
  <si>
    <t>Обеспечение полноценного отдыха,  оздоровления и занятости детей в Назаровском районе</t>
  </si>
  <si>
    <t>Обеспечить безопасный, качественный отдых, оздоровление и занятость детей в летний период</t>
  </si>
  <si>
    <t>Доля образовательных учреждений, реализующих программы общего образования, выполняющих перспективные планы по достижению требуемого уровня материально-технического обеспечения энергосбережения, пожарной и электробезопасности</t>
  </si>
  <si>
    <t>Своевременное доведение главным распорядителем бюджетных средств, лимитов, бюджетных обязательств до подведомственных организаций, предусмотренных решением Назаровского районного Совета депутатов "О районном бюджете на очередной финансовый год и плановый период"</t>
  </si>
  <si>
    <t>0110010470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</si>
  <si>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 муниципальной программы "Развитие образования"</t>
  </si>
  <si>
    <t>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образовангия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"Развите дошкольного, общего и дополнительного образования" муниципальой программы "Развитие образования"</t>
  </si>
  <si>
    <t>0110010480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</si>
  <si>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</t>
  </si>
  <si>
    <t>0110021010</t>
  </si>
  <si>
    <t>Основное мероприятие 37</t>
  </si>
  <si>
    <t>Реализация мероприятий в сфере обеспечения доступности приоритетных обьектов и услуг в приоритетных сферах жизнидеятельности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муниципаольной программы "Развитие образования"</t>
  </si>
  <si>
    <t>01100R0271</t>
  </si>
  <si>
    <t>Софинансирование расходов на реализацию  мероприятий в сфере обеспечения доступности приоритетных обьектов и услуг в приоритетных сферах жизнидеятельности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муниципаольной программы "Развитие образования"</t>
  </si>
  <si>
    <t>01100L0271</t>
  </si>
  <si>
    <t>Поощрение лучших выпускников общеообразовательных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 "Развитие образования"</t>
  </si>
  <si>
    <t>Возврат субсидий прошлых лет в рамках подпрограммы "Развитие дошкольного, общего и дополнительного образования" муниципальной программы  "Развитие образования"</t>
  </si>
  <si>
    <t>0110088170</t>
  </si>
  <si>
    <t>Развитие в Назаровском районе системы отдыха, оздоровления и занятости детей муниципальной программы Назаровского района "Развитие образования"</t>
  </si>
  <si>
    <t>013007649Г</t>
  </si>
  <si>
    <t>013007649Д</t>
  </si>
  <si>
    <t>Оплата стоимости набора продуктов питания или готовых блюд и их транспортировки в лагерях с дневным пребыванием детей за счет родительской платы в рамках государственной программы Красноярского края</t>
  </si>
  <si>
    <t>0130081470</t>
  </si>
  <si>
    <t>0130081460</t>
  </si>
  <si>
    <t>Оплата стоимости путевок для детей в краевые государственные и негосударственные организации отдыха детей и оздоровления, зарегистрированные на территории края, муниципальные лагеря за счет средств родительской платы в рамках подпрограммы "Развитие в Назаровском районе системы отдыха, оздоровления и занятости детей муниципальной программы "Развитие образования"</t>
  </si>
  <si>
    <t>Софинансирование расходов на осуществление развития и повышения качества работы муниципальных учреждений , предоставление новых муниципальных услуг , повышение их качества в рамках подпрограммы "Обеспечение жизнедеятельности образовательных учреждений района муниципальной программы "Развитие образования"</t>
  </si>
  <si>
    <t>Средства на повышение размеров оплаты труда  работников бюджетной сферы Красноярского края с 1 января 2018 года на 4 процента в рамках подпрограммы  "Обеспечение реализации муниципальной программы и прочие мероприятия" муниципальной программы  "Развитие образования"</t>
  </si>
  <si>
    <t>0150010470</t>
  </si>
  <si>
    <t xml:space="preserve">Руководство и управление в сфере установленных функций органов местного самоуправления </t>
  </si>
  <si>
    <t>Финансовое обеспечение государственных гарантий прав граждан на получение общедо -ступного и бесплатного начального общего, среднего общего образования в муниципальных общеобразовательных организациях, обеспечение дополнитель ного образования детей в муниципальных образовательных организациях в рамках муниципальной программы "Развитие образования"</t>
  </si>
  <si>
    <t>Финансовое обеспечение государственных гарантий прав граждан на получение общедоступного и бесплатного начального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 в рамках муниципальной программы "Развитие образования"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</si>
  <si>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края, согласно статье 15 закона Красноярского края от 21.12.2010 года №11-5566 "О физической культуре и спорте в Кравсноярском крае" в рамках подпрограммы "Развитие дошкольного, общего и дополнительного образования" муниципальной программы "Развитие образования"</t>
  </si>
  <si>
    <t xml:space="preserve"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 муниципальной программы "Развитие образования" </t>
  </si>
  <si>
    <t>Реализация мероприятий в сфере обеспечения доступности приоретных объектов и услуг в приорететных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</si>
  <si>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Софинансирование расходов на реализации мероприятий в сфере обеспечения доступности приорететных объектов и услуг в приорететных сферах жизнедеятельности инвалидов и других маломобильных групп населения  в рамках подпрограммы "Развитие дошкольного, общего и дополнительного образования" муниципальной программы "Развитие образования"</t>
  </si>
  <si>
    <t>Поощрение лучших выпускников общеобразовательных учреждений за счет целевых пожертвований  в рамках подпрограммы "Развитие дошкольного, общего и дополнительного образования" муниципальной программы "Развитие образования"</t>
  </si>
  <si>
    <t>Возврвт субсидий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</si>
  <si>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в рамках государственной программы Красноярского края  "Развитие образования"</t>
  </si>
  <si>
    <t>Софинансирование расходов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в рамках государственной программы Красноярского края  "Развитие образования"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</si>
  <si>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родительской платы в рамках государственной программы Красноярского края  "Развитие образования"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</si>
  <si>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 муниципальной программы "Развитие образования"</t>
  </si>
  <si>
    <t>0120081300</t>
  </si>
  <si>
    <t>Основное мероприятие 18</t>
  </si>
  <si>
    <t>Основное мероприятие 27</t>
  </si>
  <si>
    <t>Основное мероприятие 31</t>
  </si>
  <si>
    <t>Доля расходов на обслуживание муниципального долга муниципального района в объеме расходов районного бюджета, за исключением объема расходов, которые осуществляются за счет субвенций, предоставляемых из бюджетной системы Российской Федерации</t>
  </si>
  <si>
    <t>1.2.1</t>
  </si>
  <si>
    <t>1.2.2</t>
  </si>
  <si>
    <t>Доля расходов на обслуживание муниципального долга муниципального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</si>
  <si>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r>
      <t>Задача 3.</t>
    </r>
    <r>
      <rPr>
        <sz val="8"/>
        <rFont val="Times New Roman"/>
        <family val="1"/>
      </rPr>
      <t xml:space="preserve"> Создание 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оптимизации и повышение эффективности расходов районного бюджета</t>
    </r>
  </si>
  <si>
    <t xml:space="preserve">На офмциальном сайте администрации района создано информационное окно "Бюджет для граждан", в настоящее время окно "Открытый бюджет" не создано по причине того, что разработка нового формата официального сайта не произведена  </t>
  </si>
  <si>
    <t xml:space="preserve">Задача: Своевременное и адресное предоставление мер социальной поддержки семьям, имеющим детей в соответствии с действующим законодательством </t>
  </si>
  <si>
    <t>1. 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09.12.2010 №11-5397)</t>
  </si>
  <si>
    <t>1.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№17-4294)</t>
  </si>
  <si>
    <t xml:space="preserve">Доля молодых педагогов, закрепившихся в образовательных учреждениях от числа прибывших в течение 3-х лет </t>
  </si>
  <si>
    <t>Основное мероприятие 28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</si>
  <si>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 в рамках подпрограммы " "Развитие дошкольного, общего и дополнительного образования" муниципальной программы "Развитие образования"</t>
  </si>
  <si>
    <t>0150080210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</si>
  <si>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"Развитие образования"</t>
  </si>
  <si>
    <t>0150010400</t>
  </si>
  <si>
    <t>"Развитие образования на 2018-2020 годы"</t>
  </si>
  <si>
    <t xml:space="preserve"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 и непосредственно осущемтвляющих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дошкольного, общего и дополнительного образования" муниципальной программы "Развитие образования" </t>
  </si>
  <si>
    <t>Средства на повышение размеров оплаты труда методистов муниципальных методических кабинетов (центров) сферы "Образование", созданных в виде муниципальных учреждений или являющихся структурными подразделениями муниципальных образовательных учреждений</t>
  </si>
  <si>
    <t>Средства на частичное финансирование(возмещение)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"Развитие образования"</t>
  </si>
  <si>
    <t>Осуществление полномочий по формированию и содержанию муниципального архива, включая хранение архивных фондов поселений</t>
  </si>
  <si>
    <t>Содействие развитию налогового потенциала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</si>
  <si>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</t>
  </si>
  <si>
    <t>Средства на повышение размеров оплаты труда работников бюджетной сферы с 1 января 2018</t>
  </si>
  <si>
    <t>Мероприятие 1.1</t>
  </si>
  <si>
    <t xml:space="preserve">Мероприятие 1.2 </t>
  </si>
  <si>
    <t xml:space="preserve">Мероприятия 1.3 </t>
  </si>
  <si>
    <t xml:space="preserve">Мероприятие 3. </t>
  </si>
  <si>
    <t>Мероприятие 2.</t>
  </si>
  <si>
    <t>0630077450</t>
  </si>
  <si>
    <t>06300S7450</t>
  </si>
  <si>
    <t>Средства на повышение размеров оплаты труда основного и административно-управленческого персонала библиотек</t>
  </si>
  <si>
    <t>0630010470</t>
  </si>
  <si>
    <t>0630010490</t>
  </si>
  <si>
    <t>Субсидии бюджетным учреждениям на финансовое обеспечение государственного (муниципального) задания</t>
  </si>
  <si>
    <t>0630081280</t>
  </si>
  <si>
    <t>Поддержка отрасли культуры (государственная поддержка лучших работников муниципальных учреждений)</t>
  </si>
  <si>
    <t>Софинансирование расходов из районного бюджета на государственную поддержку лучших работников муниципальных учреждений</t>
  </si>
  <si>
    <t>Средства на повышение размеров оплаты труда работников бюджетной сферы с 1 января 2018 года на 4 процента</t>
  </si>
  <si>
    <t>0810010470</t>
  </si>
  <si>
    <t>08300R4970</t>
  </si>
  <si>
    <t>Количество граждан, ведущих личное подсобное хозяйство и участвующих в подпрограмме, погасивших кредитные обязательства, полученные до 2016 года</t>
  </si>
  <si>
    <t>чел.</t>
  </si>
  <si>
    <r>
      <t xml:space="preserve">Задача 1.2. </t>
    </r>
    <r>
      <rPr>
        <sz val="8"/>
        <rFont val="Times New Roman"/>
        <family val="1"/>
      </rPr>
      <t>Создание комфортных условий жизнедеятельности в сельской местности</t>
    </r>
  </si>
  <si>
    <t>Количество молодых семей и молодых специалистов, проживающих в сельской местности, улучшивших жилищные условия</t>
  </si>
  <si>
    <t>Количество обратившихся с укусами безнадзорных животных</t>
  </si>
  <si>
    <t>Доля исполненных бюджетных ассигнований, предусмотренных в програмном виде</t>
  </si>
  <si>
    <t>не менее 93</t>
  </si>
  <si>
    <r>
      <rPr>
        <b/>
        <sz val="8"/>
        <rFont val="Times New Roman"/>
        <family val="1"/>
      </rPr>
      <t xml:space="preserve">Задача 1.3. </t>
    </r>
    <r>
      <rPr>
        <sz val="8"/>
        <rFont val="Times New Roman"/>
        <family val="1"/>
      </rPr>
      <t>Создание условий для эффективного и ответственного управления финансовыми ресурсами в рамках переданных отдельных государственных полномочий</t>
    </r>
  </si>
  <si>
    <r>
      <rPr>
        <b/>
        <sz val="8"/>
        <rFont val="Times New Roman"/>
        <family val="1"/>
      </rPr>
      <t>Задача</t>
    </r>
    <r>
      <rPr>
        <sz val="8"/>
        <rFont val="Times New Roman"/>
        <family val="1"/>
      </rPr>
      <t>: Обеспечение потребности населения в пассажирских перевозках</t>
    </r>
  </si>
  <si>
    <t>Транспортная подвижность населения (количество поездок/количество жителей)</t>
  </si>
  <si>
    <t>поездок/чел</t>
  </si>
  <si>
    <r>
      <rPr>
        <b/>
        <sz val="8"/>
        <rFont val="Times New Roman"/>
        <family val="1"/>
      </rPr>
      <t>Цель 1:</t>
    </r>
    <r>
      <rPr>
        <sz val="8"/>
        <rFont val="Times New Roman"/>
        <family val="1"/>
      </rPr>
      <t xml:space="preserve"> Повышение доступности транспортных услуг для населения</t>
    </r>
  </si>
  <si>
    <r>
      <rPr>
        <b/>
        <sz val="8"/>
        <rFont val="Times New Roman"/>
        <family val="1"/>
      </rPr>
      <t>Цель 2:</t>
    </r>
    <r>
      <rPr>
        <sz val="8"/>
        <rFont val="Times New Roman"/>
        <family val="1"/>
      </rPr>
      <t xml:space="preserve"> Профилактика безопасности участия детей в дорожном движении</t>
    </r>
  </si>
  <si>
    <r>
      <rPr>
        <b/>
        <sz val="8"/>
        <rFont val="Times New Roman"/>
        <family val="1"/>
      </rPr>
      <t>Задача</t>
    </r>
    <r>
      <rPr>
        <sz val="8"/>
        <rFont val="Times New Roman"/>
        <family val="1"/>
      </rPr>
      <t>: Обеспечение дорожной безопасности детей в населенных пунктах Назаровского района</t>
    </r>
  </si>
  <si>
    <t>Сокращение случаев ДТП с участием детей в населенных пунктах района (количество детей-участников ДТП/количество ДТП</t>
  </si>
  <si>
    <t>чел/ед.ДТП</t>
  </si>
  <si>
    <t xml:space="preserve">МП "Развитие малого и среднего предпринимательства на территории Назаровского района" </t>
  </si>
  <si>
    <t>ед.</t>
  </si>
  <si>
    <r>
      <t xml:space="preserve">Целевой показатель 3: </t>
    </r>
    <r>
      <rPr>
        <sz val="8"/>
        <rFont val="Times New Roman"/>
        <family val="1"/>
      </rPr>
      <t xml:space="preserve">Численность занятых в малом и среднем предпринимательстве  </t>
    </r>
  </si>
  <si>
    <r>
      <t xml:space="preserve">Целевой показатель2: </t>
    </r>
    <r>
      <rPr>
        <sz val="8"/>
        <rFont val="Times New Roman"/>
        <family val="1"/>
      </rPr>
      <t xml:space="preserve">Поступление налогов и сборов в бюджеты всех уровней от субъектов малого и среднего предпринимательства                                                                   </t>
    </r>
  </si>
  <si>
    <r>
      <t xml:space="preserve">Целевой показатель1: </t>
    </r>
    <r>
      <rPr>
        <sz val="8"/>
        <rFont val="Times New Roman"/>
        <family val="1"/>
      </rPr>
      <t xml:space="preserve">Число субъектов малого и среднего предпринимательства                                                                     </t>
    </r>
  </si>
  <si>
    <r>
      <rPr>
        <b/>
        <sz val="8"/>
        <rFont val="Times New Roman"/>
        <family val="1"/>
      </rPr>
      <t xml:space="preserve">Целевой показатель 4: </t>
    </r>
    <r>
      <rPr>
        <sz val="8"/>
        <rFont val="Times New Roman"/>
        <family val="1"/>
      </rPr>
      <t>Привлечение инвестиций субъектами малого и среднего предпринимательства</t>
    </r>
  </si>
  <si>
    <r>
      <rPr>
        <b/>
        <sz val="8"/>
        <rFont val="Times New Roman"/>
        <family val="1"/>
      </rPr>
      <t xml:space="preserve">Целевой показатель 5: </t>
    </r>
    <r>
      <rPr>
        <sz val="8"/>
        <rFont val="Times New Roman"/>
        <family val="1"/>
      </rPr>
      <t>Количество субъектов малого и среднего предпринимательства, получивших муниципальную поддержку</t>
    </r>
  </si>
  <si>
    <r>
      <rPr>
        <b/>
        <sz val="8"/>
        <rFont val="Times New Roman"/>
        <family val="1"/>
      </rPr>
      <t xml:space="preserve">Целевой показатель 6: </t>
    </r>
    <r>
      <rPr>
        <sz val="8"/>
        <rFont val="Times New Roman"/>
        <family val="1"/>
      </rPr>
      <t>Количество созданных рабочих мест</t>
    </r>
  </si>
  <si>
    <t>Мероприятия 1.4</t>
  </si>
  <si>
    <t>1150084770</t>
  </si>
  <si>
    <t>213</t>
  </si>
  <si>
    <t>211</t>
  </si>
  <si>
    <t>Софинансирование на развитие системы патриотического воспитания в рамках деятельности муниципальных молодежных центров</t>
  </si>
  <si>
    <t>0310075710</t>
  </si>
  <si>
    <t>0320083080</t>
  </si>
  <si>
    <t>0340010470</t>
  </si>
  <si>
    <r>
      <rPr>
        <b/>
        <sz val="8"/>
        <rFont val="Times New Roman"/>
        <family val="1"/>
      </rPr>
      <t>Цель:</t>
    </r>
    <r>
      <rPr>
        <sz val="8"/>
        <rFont val="Times New Roman"/>
        <family val="1"/>
      </rPr>
      <t xml:space="preserve"> Создание эффективной системы защиты населения и территорий Назаровского района от чрезвычайных ситуаций природного и техногенного характера</t>
    </r>
  </si>
  <si>
    <r>
      <rPr>
        <b/>
        <sz val="8"/>
        <rFont val="Times New Roman"/>
        <family val="1"/>
      </rPr>
      <t>Задача 1:</t>
    </r>
    <r>
      <rPr>
        <sz val="8"/>
        <rFont val="Times New Roman"/>
        <family val="1"/>
      </rPr>
      <t xml:space="preserve"> Обеспечение материальными ресурсами Назаровского района для ликвидации ЧС</t>
    </r>
  </si>
  <si>
    <t>% от потребности</t>
  </si>
  <si>
    <t>% от общей численности населения</t>
  </si>
  <si>
    <r>
      <rPr>
        <b/>
        <sz val="8"/>
        <rFont val="Times New Roman"/>
        <family val="1"/>
      </rPr>
      <t>Задача 2:</t>
    </r>
    <r>
      <rPr>
        <sz val="8"/>
        <rFont val="Times New Roman"/>
        <family val="1"/>
      </rPr>
      <t xml:space="preserve"> Информирование об антитеррористической защищенности населения Назаровского района</t>
    </r>
  </si>
  <si>
    <r>
      <rPr>
        <b/>
        <i/>
        <sz val="8"/>
        <rFont val="Times New Roman"/>
        <family val="1"/>
      </rPr>
      <t>Подпрограмма 2:</t>
    </r>
    <r>
      <rPr>
        <i/>
        <sz val="8"/>
        <rFont val="Times New Roman"/>
        <family val="1"/>
      </rPr>
      <t xml:space="preserve"> Информирование населения Назаровского района на обеспечение антитеррористической защищенности </t>
    </r>
  </si>
  <si>
    <t>0110077450</t>
  </si>
  <si>
    <t>Мероприятия 1.3 Разработка и содержание официального сайта органов местного самоуправления</t>
  </si>
  <si>
    <r>
      <rPr>
        <b/>
        <sz val="8"/>
        <rFont val="Times New Roman"/>
        <family val="1"/>
      </rPr>
      <t>Цель:</t>
    </r>
    <r>
      <rPr>
        <sz val="8"/>
        <rFont val="Times New Roman"/>
        <family val="1"/>
      </rPr>
      <t xml:space="preserve"> Повышение доступности жилья и качества жилищного обеспечения населения</t>
    </r>
  </si>
  <si>
    <t>Проведение обследования муниципальных жилых домов с подготовкой технического заключения</t>
  </si>
  <si>
    <t>Целевой показатель</t>
  </si>
  <si>
    <t>Удельный вес населения, участвующего в платных культурно-досуговых мероприятиях, проводимых муниципальными учреждениями культуры</t>
  </si>
  <si>
    <t>Число участников клубных формирований в расчете на 1 тыс. человек населения</t>
  </si>
  <si>
    <t>чел</t>
  </si>
  <si>
    <t>Доля детей, привлекаемых к участию в творческих мероприятиях в общем числе детей</t>
  </si>
  <si>
    <t>Количество библиографических записей в сводном электронном каталоге</t>
  </si>
  <si>
    <t>Количество посещений детских библиотек-филиалов (на 1 жителя в год)</t>
  </si>
  <si>
    <t>экз.</t>
  </si>
  <si>
    <t>Число книговыдач в расчете на 1 тыс. чел. населения</t>
  </si>
  <si>
    <t>Доля сельских библиотек-филиалов, подключенных к сети Интернет, в общем количестве библиотек Назаровского района</t>
  </si>
  <si>
    <t>Количество экземпляров новых поступлений в библиотечные фонды сельских библиотек-филиалов на 1 тыс чел населения</t>
  </si>
  <si>
    <t>Число участников клубных формирований для детей в возрасте до 14 лет включительно</t>
  </si>
  <si>
    <t>Количество посетителей на платных мероприятиях</t>
  </si>
  <si>
    <t>Увеличение количества посещений культурно-досуговых мероприятий</t>
  </si>
  <si>
    <t>по сравнению</t>
  </si>
  <si>
    <t>Организация и проведение общерайонных культурно-досуговых мероприятий</t>
  </si>
  <si>
    <t>Количество специалистов, повысивших квалификацию, прошедших переподготовку, обученных на семинарах и других мероприятиях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</si>
  <si>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</si>
  <si>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Снижение износа объектов коммунальной инфраструктуры</t>
  </si>
  <si>
    <t>до 29</t>
  </si>
  <si>
    <t>до 28</t>
  </si>
  <si>
    <t xml:space="preserve">Снижение интегрального показателя аварийности инженерных сетей  </t>
  </si>
  <si>
    <t>ед. на 100 км инженерных сетей</t>
  </si>
  <si>
    <t xml:space="preserve"> Теплоснабжение</t>
  </si>
  <si>
    <t xml:space="preserve">Водоснабжение </t>
  </si>
  <si>
    <t>Водоотведение</t>
  </si>
  <si>
    <t>до 0,7</t>
  </si>
  <si>
    <t>до 0,6</t>
  </si>
  <si>
    <t>до 0,5</t>
  </si>
  <si>
    <t>до 0,4</t>
  </si>
  <si>
    <t>Снижение потерь энергоресурсов в инженерных сетях</t>
  </si>
  <si>
    <t>до 16</t>
  </si>
  <si>
    <t>до 15,5</t>
  </si>
  <si>
    <t>до 15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</si>
  <si>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 показателям</t>
  </si>
  <si>
    <t>Удельный вес проб воды, отбор которых произведен  из водопроводной сети и которые не отвечают гигиеническим нормативам по микробиологическим показателям</t>
  </si>
  <si>
    <t>Доля уличной водопроводной сети, нуждающейся в замене</t>
  </si>
  <si>
    <t>Доля уличной канализационной сети, нуждающейся в замене</t>
  </si>
  <si>
    <t>Обеспеченность населения централизованными услугами водоснабжения от общего количества населения, проживающего в районе</t>
  </si>
  <si>
    <t>Подпрограмма 3. Обеспечение реализации муниципальной программы и прочие мероприятия</t>
  </si>
  <si>
    <t>Доля исполненных бюджетных ассигнований, предусмотренных в муниципальной  программе</t>
  </si>
  <si>
    <t>Количество проведенных контрольных и проверочных мероприятий по отношению к запланированным проверкам организаций, которые управляют многоквартирными домами на период проведения проверки</t>
  </si>
  <si>
    <t>Доля устраненных недостатков от общего числа выявленных при обследовании жилищного фонда</t>
  </si>
  <si>
    <t>не менее 80,5</t>
  </si>
  <si>
    <t>не менее 81</t>
  </si>
  <si>
    <t>не менее 82</t>
  </si>
  <si>
    <t xml:space="preserve">Мероприятие 1.1. Наличие правоустанавливающих документов на земельные участки для муниципальных жилых объектов </t>
  </si>
  <si>
    <t>Мероприятие 1.2. Техническая инвентаризация муниципального жилья</t>
  </si>
  <si>
    <r>
      <t xml:space="preserve">Задача2: </t>
    </r>
    <r>
      <rPr>
        <sz val="8"/>
        <rFont val="Times New Roman"/>
        <family val="1"/>
      </rPr>
      <t>Обеспечение документами территориального планирования сельских поселений Назаровского района</t>
    </r>
  </si>
  <si>
    <r>
      <t xml:space="preserve">Подпрограмма 2 </t>
    </r>
    <r>
      <rPr>
        <sz val="8"/>
        <rFont val="Times New Roman"/>
        <family val="1"/>
      </rPr>
      <t>Территориальное планирование, градостроительное занирование и документация по планировке территории</t>
    </r>
  </si>
  <si>
    <t>Подготовка генеральных планов территорий сельсоветов</t>
  </si>
  <si>
    <t>Приведение градостроительной документации в соответствие (внесение изменений в схему территориального планирования, ген. планы, ПЗиЗ поселений)</t>
  </si>
  <si>
    <t>Автоматизация формирования основной градостроительной документации</t>
  </si>
  <si>
    <r>
      <rPr>
        <b/>
        <sz val="8"/>
        <rFont val="Times New Roman"/>
        <family val="1"/>
      </rPr>
      <t>Отдельные мероприятия</t>
    </r>
    <r>
      <rPr>
        <sz val="8"/>
        <rFont val="Times New Roman"/>
        <family val="1"/>
      </rPr>
      <t xml:space="preserve"> Выполнение кадастровых работ в отношении земельных участков для муниципального жилья</t>
    </r>
  </si>
  <si>
    <t>кол-во объектов</t>
  </si>
  <si>
    <t>Мероприятие 2</t>
  </si>
  <si>
    <t>Мероприятия в области безопасности дорожного движения в рамках отдельных мероприятий муниципальной программы "Развитие транспортной системы"</t>
  </si>
  <si>
    <t>1050084650</t>
  </si>
  <si>
    <r>
      <t xml:space="preserve">Цель 1: </t>
    </r>
    <r>
      <rPr>
        <sz val="8"/>
        <rFont val="Times New Roman"/>
        <family val="1"/>
      </rPr>
      <t xml:space="preserve">Создание условий для развития потенциала молодежи и его реализации в интересах развития Назаровского района   </t>
    </r>
  </si>
  <si>
    <t xml:space="preserve">Целевой показатель 2: Удельный вес молодых граждан, проживающих в Назаровском районе, вовлеченных в реализацию социально-экономических проектов  </t>
  </si>
  <si>
    <t xml:space="preserve">Задача 1: Создание условий успешной социализации и эффективной самореализации молодежи Назаровского района    </t>
  </si>
  <si>
    <t>Целевой индикатор 1:
количество социально-экономических проектов, реализуемых молодежью района</t>
  </si>
  <si>
    <t>Целевой индикатор 2: количество благополучателей – граждан, проживающих в Назаровском районе, получающих безвозмездные услуги от участников молодежных социально-экономических проектов</t>
  </si>
  <si>
    <t>Целевой индикатор 3: доля молодежи систематически посещающей кружки, секции, клубы от общего количества молодежи района</t>
  </si>
  <si>
    <r>
      <t xml:space="preserve">Задача 2: </t>
    </r>
    <r>
      <rPr>
        <sz val="8"/>
        <rFont val="Times New Roman"/>
        <family val="1"/>
      </rPr>
      <t xml:space="preserve">Создание условий для дальнейшего развития и совершенствования молодежной политики в районе </t>
    </r>
  </si>
  <si>
    <t>Целевой индикатор 1: количество молодых граждан, участвующих в мероприятиях по патриотическому воспитанию</t>
  </si>
  <si>
    <t>Целевой индикатор 2: количество созданных рабочих мест для несовершеннолетних граждан, проживающих в Назаровском районе</t>
  </si>
  <si>
    <r>
      <rPr>
        <b/>
        <sz val="8"/>
        <rFont val="Times New Roman"/>
        <family val="1"/>
      </rPr>
      <t xml:space="preserve">Задача 3: </t>
    </r>
    <r>
      <rPr>
        <sz val="8"/>
        <rFont val="Times New Roman"/>
        <family val="1"/>
      </rPr>
      <t xml:space="preserve">Государственная поддержка в решении жилищной проблемы молодых семей, признанных в установленном порядке, нуждающимися в улучшении  жилищных условий         </t>
    </r>
  </si>
  <si>
    <t xml:space="preserve">Целевой индикатор 1: доля  молодых семей, улучшивших жилищные  условия за счет полученных социальных выплат, к общему количеству молодых семей, состоящих на учете  нуждающихся в улучшении жилищных условий </t>
  </si>
  <si>
    <r>
      <rPr>
        <b/>
        <sz val="8"/>
        <rFont val="Times New Roman"/>
        <family val="1"/>
      </rPr>
      <t>Задача 4:</t>
    </r>
    <r>
      <rPr>
        <sz val="8"/>
        <rFont val="Times New Roman"/>
        <family val="1"/>
      </rPr>
      <t xml:space="preserve"> снижение правонарушений и безнадзорности среди несовершеннолетних находящихся в трудной жизненной ситуации</t>
    </r>
  </si>
  <si>
    <r>
      <rPr>
        <b/>
        <i/>
        <sz val="8"/>
        <rFont val="Times New Roman"/>
        <family val="1"/>
      </rPr>
      <t xml:space="preserve">Подпрограмма </t>
    </r>
    <r>
      <rPr>
        <i/>
        <sz val="8"/>
        <rFont val="Times New Roman"/>
        <family val="1"/>
      </rPr>
      <t>Профилактика безнадзорности и правонарушений</t>
    </r>
  </si>
  <si>
    <t>Уменьшение удельного веса преступлений, совершенных несовершеннолетними, в общей структуре преступности</t>
  </si>
  <si>
    <t>Число аварий в системах водоснабжения, водоотведения и очистки сточных вод</t>
  </si>
  <si>
    <t>аварий на 1000 км</t>
  </si>
  <si>
    <t>Уровень возмещения населением затрат на предоставление жилищно-коммунальных услуг по установленным для населения тарифам</t>
  </si>
  <si>
    <t>Фактическая оплата населением за жилищно-коммунальные услуги от начисленных платежей</t>
  </si>
  <si>
    <t>Подключение дополнительных электрических нагрузок</t>
  </si>
  <si>
    <t>Мвт</t>
  </si>
  <si>
    <t xml:space="preserve">Снижение темпов износа объектов коммунальной инфраструктуры </t>
  </si>
  <si>
    <t>Выполнение кадастровых работ и оформление технической документации на объекты  недвижимости</t>
  </si>
  <si>
    <t>Выполнение кадастровых работ и оформление технической документации на объекты недвижимости (бесхозяйное имущество)</t>
  </si>
  <si>
    <t xml:space="preserve">Выполнение кадастровых работ и
формирование земельных участков под объектами недвижимости 
(межевание и кадастровый учет)
</t>
  </si>
  <si>
    <t xml:space="preserve">Расчет экономически  обоснованных величин коэффициентов вида разрешенного использования земельного участка и 
Коэффициентов, учитывающих категории арендаторов  (К1 и  К2)
</t>
  </si>
  <si>
    <t>Количество спортивных сооружений Назаровского района</t>
  </si>
  <si>
    <t>Доля граждан Назаровского района, систематически занимающихся физической культурой и спортом, всего</t>
  </si>
  <si>
    <t>Единовременная пропускная способность спортивных сооружений Назаровского района</t>
  </si>
  <si>
    <t>Численность лиц, систематически занимающихся физической культурой и спортом, всего</t>
  </si>
  <si>
    <t>Количество участников официальных физкультурных мероприятий и спортивных соревнований, проводимых на территории Назаровского района, согласно календарному плану официальных физкультурных мероприятий и спортивных мероприятий Назаровского района официальных физкультурных мероприятий и спортивных соревнований межрегионального, всероссийского, международного уровня, проводимых на территории Красноярского края</t>
  </si>
  <si>
    <t>Обеспеченность спортивными сооружениями</t>
  </si>
  <si>
    <r>
      <t xml:space="preserve">Цель: </t>
    </r>
    <r>
      <rPr>
        <sz val="8"/>
        <rFont val="Times New Roman"/>
        <family val="1"/>
      </rPr>
      <t>Снижение негативного воздействия на окружающую среду и здоровье человека</t>
    </r>
  </si>
  <si>
    <t>Количество оборудованных мест (площадок) накопления твердых коммунальных отходов</t>
  </si>
  <si>
    <t>шт.</t>
  </si>
  <si>
    <t>Капитальный ремонт кровли здания по ул. Мира, 6 в с. Сахапта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</si>
</sst>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"/>
    <numFmt numFmtId="171" formatCode="0.00000"/>
    <numFmt numFmtId="172" formatCode="[$-FC19]d\ mmmm\ yyyy\ &quot;г.&quot;"/>
    <numFmt numFmtId="173" formatCode="0.0000"/>
    <numFmt numFmtId="174" formatCode="0.000000"/>
  </numFmts>
  <fonts count="63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name val="Arial Cyr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70" fontId="8" fillId="0" borderId="10" xfId="0" applyNumberFormat="1" applyFont="1" applyBorder="1" applyAlignment="1">
      <alignment/>
    </xf>
    <xf numFmtId="170" fontId="7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0" xfId="0" applyFont="1" applyBorder="1" applyAlignment="1">
      <alignment vertical="top"/>
    </xf>
    <xf numFmtId="0" fontId="7" fillId="0" borderId="14" xfId="0" applyFont="1" applyBorder="1" applyAlignment="1">
      <alignment wrapText="1"/>
    </xf>
    <xf numFmtId="49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top" wrapText="1"/>
    </xf>
    <xf numFmtId="164" fontId="6" fillId="34" borderId="10" xfId="0" applyNumberFormat="1" applyFont="1" applyFill="1" applyBorder="1" applyAlignment="1">
      <alignment horizontal="right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/>
    </xf>
    <xf numFmtId="2" fontId="7" fillId="33" borderId="10" xfId="0" applyNumberFormat="1" applyFont="1" applyFill="1" applyBorder="1" applyAlignment="1">
      <alignment/>
    </xf>
    <xf numFmtId="170" fontId="7" fillId="33" borderId="10" xfId="0" applyNumberFormat="1" applyFont="1" applyFill="1" applyBorder="1" applyAlignment="1">
      <alignment/>
    </xf>
    <xf numFmtId="164" fontId="8" fillId="34" borderId="10" xfId="0" applyNumberFormat="1" applyFont="1" applyFill="1" applyBorder="1" applyAlignment="1">
      <alignment horizontal="right" vertical="top" wrapText="1"/>
    </xf>
    <xf numFmtId="0" fontId="8" fillId="34" borderId="10" xfId="0" applyFont="1" applyFill="1" applyBorder="1" applyAlignment="1">
      <alignment wrapText="1"/>
    </xf>
    <xf numFmtId="164" fontId="7" fillId="34" borderId="10" xfId="0" applyNumberFormat="1" applyFont="1" applyFill="1" applyBorder="1" applyAlignment="1">
      <alignment horizontal="right" vertical="top" wrapText="1"/>
    </xf>
    <xf numFmtId="164" fontId="15" fillId="34" borderId="10" xfId="0" applyNumberFormat="1" applyFont="1" applyFill="1" applyBorder="1" applyAlignment="1">
      <alignment horizontal="right" vertical="top" wrapText="1"/>
    </xf>
    <xf numFmtId="164" fontId="16" fillId="34" borderId="10" xfId="0" applyNumberFormat="1" applyFont="1" applyFill="1" applyBorder="1" applyAlignment="1">
      <alignment horizontal="right" vertical="top" wrapText="1"/>
    </xf>
    <xf numFmtId="164" fontId="7" fillId="34" borderId="10" xfId="0" applyNumberFormat="1" applyFont="1" applyFill="1" applyBorder="1" applyAlignment="1">
      <alignment horizontal="right" vertical="top"/>
    </xf>
    <xf numFmtId="0" fontId="8" fillId="34" borderId="10" xfId="0" applyFont="1" applyFill="1" applyBorder="1" applyAlignment="1">
      <alignment vertical="top" wrapText="1"/>
    </xf>
    <xf numFmtId="164" fontId="8" fillId="34" borderId="10" xfId="0" applyNumberFormat="1" applyFont="1" applyFill="1" applyBorder="1" applyAlignment="1">
      <alignment horizontal="right" wrapText="1"/>
    </xf>
    <xf numFmtId="164" fontId="8" fillId="34" borderId="10" xfId="0" applyNumberFormat="1" applyFont="1" applyFill="1" applyBorder="1" applyAlignment="1">
      <alignment horizontal="right"/>
    </xf>
    <xf numFmtId="164" fontId="7" fillId="34" borderId="10" xfId="0" applyNumberFormat="1" applyFont="1" applyFill="1" applyBorder="1" applyAlignment="1">
      <alignment horizontal="right" wrapText="1"/>
    </xf>
    <xf numFmtId="164" fontId="7" fillId="34" borderId="10" xfId="0" applyNumberFormat="1" applyFont="1" applyFill="1" applyBorder="1" applyAlignment="1">
      <alignment horizontal="right"/>
    </xf>
    <xf numFmtId="164" fontId="7" fillId="33" borderId="10" xfId="0" applyNumberFormat="1" applyFont="1" applyFill="1" applyBorder="1" applyAlignment="1">
      <alignment horizontal="right" wrapText="1"/>
    </xf>
    <xf numFmtId="164" fontId="7" fillId="33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0" borderId="0" xfId="0" applyFont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2" fontId="6" fillId="0" borderId="10" xfId="0" applyNumberFormat="1" applyFont="1" applyBorder="1" applyAlignment="1">
      <alignment vertical="top"/>
    </xf>
    <xf numFmtId="0" fontId="6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vertical="top"/>
    </xf>
    <xf numFmtId="1" fontId="7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top" wrapText="1"/>
    </xf>
    <xf numFmtId="0" fontId="7" fillId="33" borderId="10" xfId="0" applyFont="1" applyFill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17" fillId="0" borderId="10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9" xfId="0" applyFont="1" applyBorder="1" applyAlignment="1">
      <alignment wrapText="1"/>
    </xf>
    <xf numFmtId="2" fontId="7" fillId="0" borderId="12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4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0" fontId="7" fillId="0" borderId="11" xfId="0" applyFont="1" applyBorder="1" applyAlignment="1">
      <alignment vertical="top" wrapText="1"/>
    </xf>
    <xf numFmtId="170" fontId="7" fillId="0" borderId="10" xfId="0" applyNumberFormat="1" applyFont="1" applyBorder="1" applyAlignment="1">
      <alignment vertical="center" wrapText="1"/>
    </xf>
    <xf numFmtId="170" fontId="1" fillId="0" borderId="10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vertical="top"/>
    </xf>
    <xf numFmtId="0" fontId="9" fillId="33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49" fontId="8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top"/>
    </xf>
    <xf numFmtId="170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vertical="top"/>
    </xf>
    <xf numFmtId="0" fontId="7" fillId="0" borderId="11" xfId="0" applyFont="1" applyBorder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vertical="top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/>
    </xf>
    <xf numFmtId="0" fontId="8" fillId="33" borderId="20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horizontal="center" vertical="center" wrapText="1"/>
    </xf>
    <xf numFmtId="170" fontId="8" fillId="33" borderId="10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/>
    </xf>
    <xf numFmtId="0" fontId="7" fillId="33" borderId="20" xfId="0" applyFont="1" applyFill="1" applyBorder="1" applyAlignment="1">
      <alignment vertical="top" wrapText="1"/>
    </xf>
    <xf numFmtId="49" fontId="7" fillId="33" borderId="20" xfId="0" applyNumberFormat="1" applyFont="1" applyFill="1" applyBorder="1" applyAlignment="1">
      <alignment vertical="center" wrapText="1"/>
    </xf>
    <xf numFmtId="49" fontId="7" fillId="33" borderId="12" xfId="0" applyNumberFormat="1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vertical="center" wrapText="1"/>
    </xf>
    <xf numFmtId="49" fontId="8" fillId="33" borderId="12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0" fontId="7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0" fontId="14" fillId="33" borderId="10" xfId="0" applyNumberFormat="1" applyFont="1" applyFill="1" applyBorder="1" applyAlignment="1">
      <alignment/>
    </xf>
    <xf numFmtId="170" fontId="6" fillId="0" borderId="0" xfId="0" applyNumberFormat="1" applyFont="1" applyAlignment="1">
      <alignment/>
    </xf>
    <xf numFmtId="170" fontId="14" fillId="0" borderId="10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170" fontId="7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70" fontId="9" fillId="0" borderId="10" xfId="0" applyNumberFormat="1" applyFont="1" applyBorder="1" applyAlignment="1">
      <alignment/>
    </xf>
    <xf numFmtId="170" fontId="9" fillId="0" borderId="10" xfId="0" applyNumberFormat="1" applyFont="1" applyBorder="1" applyAlignment="1">
      <alignment vertical="center"/>
    </xf>
    <xf numFmtId="170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0" fontId="9" fillId="0" borderId="10" xfId="0" applyNumberFormat="1" applyFont="1" applyBorder="1" applyAlignment="1">
      <alignment wrapText="1"/>
    </xf>
    <xf numFmtId="1" fontId="9" fillId="0" borderId="10" xfId="0" applyNumberFormat="1" applyFont="1" applyBorder="1" applyAlignment="1">
      <alignment wrapText="1"/>
    </xf>
    <xf numFmtId="1" fontId="9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wrapText="1"/>
    </xf>
    <xf numFmtId="0" fontId="7" fillId="0" borderId="14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center" vertical="top"/>
    </xf>
    <xf numFmtId="49" fontId="6" fillId="34" borderId="20" xfId="0" applyNumberFormat="1" applyFont="1" applyFill="1" applyBorder="1" applyAlignment="1">
      <alignment horizontal="center" vertical="top"/>
    </xf>
    <xf numFmtId="49" fontId="6" fillId="34" borderId="12" xfId="0" applyNumberFormat="1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49" fontId="6" fillId="34" borderId="20" xfId="0" applyNumberFormat="1" applyFont="1" applyFill="1" applyBorder="1" applyAlignment="1">
      <alignment horizontal="center" vertical="top" wrapText="1"/>
    </xf>
    <xf numFmtId="49" fontId="6" fillId="34" borderId="12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top"/>
    </xf>
    <xf numFmtId="0" fontId="6" fillId="34" borderId="20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4" fillId="0" borderId="10" xfId="0" applyFont="1" applyBorder="1" applyAlignment="1">
      <alignment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7" fillId="0" borderId="11" xfId="54" applyFont="1" applyFill="1" applyBorder="1" applyAlignment="1">
      <alignment horizontal="left" vertical="center" wrapText="1"/>
      <protection/>
    </xf>
    <xf numFmtId="0" fontId="7" fillId="0" borderId="20" xfId="54" applyFont="1" applyFill="1" applyBorder="1" applyAlignment="1">
      <alignment horizontal="left" vertical="center" wrapText="1"/>
      <protection/>
    </xf>
    <xf numFmtId="0" fontId="7" fillId="0" borderId="12" xfId="54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29" xfId="53" applyFont="1" applyFill="1" applyBorder="1" applyAlignment="1">
      <alignment horizontal="left" vertical="center" wrapText="1"/>
      <protection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53" applyFont="1" applyFill="1" applyBorder="1" applyAlignment="1">
      <alignment horizontal="left" vertical="center" wrapText="1"/>
      <protection/>
    </xf>
    <xf numFmtId="0" fontId="7" fillId="0" borderId="11" xfId="53" applyFont="1" applyFill="1" applyBorder="1" applyAlignment="1">
      <alignment horizontal="left" vertical="center" wrapText="1"/>
      <protection/>
    </xf>
    <xf numFmtId="0" fontId="7" fillId="0" borderId="20" xfId="53" applyFont="1" applyFill="1" applyBorder="1" applyAlignment="1">
      <alignment horizontal="left" vertical="center" wrapText="1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8" fillId="0" borderId="11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0" fillId="0" borderId="3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8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7" fillId="0" borderId="20" xfId="53" applyFont="1" applyFill="1" applyBorder="1" applyAlignment="1">
      <alignment horizontal="left" vertical="top" wrapText="1"/>
      <protection/>
    </xf>
    <xf numFmtId="0" fontId="7" fillId="0" borderId="12" xfId="53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2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32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49" fontId="8" fillId="0" borderId="34" xfId="0" applyNumberFormat="1" applyFont="1" applyFill="1" applyBorder="1" applyAlignment="1">
      <alignment horizontal="left" vertical="center" wrapText="1"/>
    </xf>
    <xf numFmtId="49" fontId="7" fillId="0" borderId="29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35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8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textRotation="90" wrapText="1"/>
    </xf>
    <xf numFmtId="0" fontId="7" fillId="0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0"/>
  <sheetViews>
    <sheetView tabSelected="1" view="pageBreakPreview" zoomScale="110" zoomScaleSheetLayoutView="11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" sqref="B6:B8"/>
    </sheetView>
  </sheetViews>
  <sheetFormatPr defaultColWidth="9.00390625" defaultRowHeight="12.75"/>
  <cols>
    <col min="1" max="1" width="4.875" style="46" customWidth="1"/>
    <col min="2" max="2" width="40.875" style="46" customWidth="1"/>
    <col min="3" max="3" width="11.625" style="46" customWidth="1"/>
    <col min="4" max="4" width="6.375" style="46" customWidth="1"/>
    <col min="5" max="7" width="6.625" style="2" customWidth="1"/>
    <col min="8" max="8" width="7.00390625" style="2" customWidth="1"/>
    <col min="9" max="9" width="6.25390625" style="2" customWidth="1"/>
    <col min="10" max="10" width="7.375" style="2" customWidth="1"/>
    <col min="11" max="11" width="7.625" style="2" customWidth="1"/>
    <col min="12" max="12" width="7.125" style="2" customWidth="1"/>
    <col min="13" max="13" width="6.375" style="2" customWidth="1"/>
    <col min="14" max="14" width="7.375" style="2" customWidth="1"/>
    <col min="15" max="15" width="6.875" style="2" customWidth="1"/>
    <col min="16" max="16" width="8.00390625" style="2" customWidth="1"/>
    <col min="17" max="17" width="7.375" style="2" customWidth="1"/>
    <col min="18" max="18" width="18.875" style="2" customWidth="1"/>
    <col min="19" max="16384" width="9.125" style="2" customWidth="1"/>
  </cols>
  <sheetData>
    <row r="1" spans="14:18" ht="12.75" customHeight="1">
      <c r="N1" s="293" t="s">
        <v>26</v>
      </c>
      <c r="O1" s="293"/>
      <c r="P1" s="293"/>
      <c r="Q1" s="293"/>
      <c r="R1" s="293"/>
    </row>
    <row r="2" spans="14:18" ht="39.75" customHeight="1">
      <c r="N2" s="293" t="s">
        <v>39</v>
      </c>
      <c r="O2" s="293"/>
      <c r="P2" s="293"/>
      <c r="Q2" s="293"/>
      <c r="R2" s="293"/>
    </row>
    <row r="3" spans="16:18" ht="15.75" customHeight="1">
      <c r="P3" s="5"/>
      <c r="Q3" s="5"/>
      <c r="R3" s="5"/>
    </row>
    <row r="4" spans="2:18" ht="23.25" customHeight="1">
      <c r="B4" s="288" t="s">
        <v>732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</row>
    <row r="5" spans="5:18" ht="21" customHeight="1" thickBot="1"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s="1" customFormat="1" ht="36.75" customHeight="1">
      <c r="A6" s="296" t="s">
        <v>0</v>
      </c>
      <c r="B6" s="291" t="s">
        <v>1</v>
      </c>
      <c r="C6" s="291" t="s">
        <v>12</v>
      </c>
      <c r="D6" s="295" t="s">
        <v>15</v>
      </c>
      <c r="E6" s="291" t="s">
        <v>16</v>
      </c>
      <c r="F6" s="291"/>
      <c r="G6" s="291"/>
      <c r="H6" s="291" t="s">
        <v>2</v>
      </c>
      <c r="I6" s="291"/>
      <c r="J6" s="291"/>
      <c r="K6" s="291"/>
      <c r="L6" s="291"/>
      <c r="M6" s="291"/>
      <c r="N6" s="291"/>
      <c r="O6" s="291"/>
      <c r="P6" s="291" t="s">
        <v>3</v>
      </c>
      <c r="Q6" s="291"/>
      <c r="R6" s="300" t="s">
        <v>9</v>
      </c>
    </row>
    <row r="7" spans="1:18" s="1" customFormat="1" ht="27.75" customHeight="1">
      <c r="A7" s="297"/>
      <c r="B7" s="294"/>
      <c r="C7" s="294"/>
      <c r="D7" s="299"/>
      <c r="E7" s="24">
        <v>2016</v>
      </c>
      <c r="F7" s="294">
        <v>2017</v>
      </c>
      <c r="G7" s="294"/>
      <c r="H7" s="294" t="s">
        <v>6</v>
      </c>
      <c r="I7" s="294"/>
      <c r="J7" s="289" t="s">
        <v>13</v>
      </c>
      <c r="K7" s="290"/>
      <c r="L7" s="289" t="s">
        <v>14</v>
      </c>
      <c r="M7" s="290"/>
      <c r="N7" s="294" t="s">
        <v>17</v>
      </c>
      <c r="O7" s="294"/>
      <c r="P7" s="294" t="s">
        <v>7</v>
      </c>
      <c r="Q7" s="294" t="s">
        <v>8</v>
      </c>
      <c r="R7" s="301"/>
    </row>
    <row r="8" spans="1:18" s="1" customFormat="1" ht="22.5" customHeight="1" thickBot="1">
      <c r="A8" s="298"/>
      <c r="B8" s="295"/>
      <c r="C8" s="295"/>
      <c r="D8" s="299"/>
      <c r="E8" s="47" t="s">
        <v>5</v>
      </c>
      <c r="F8" s="47" t="s">
        <v>4</v>
      </c>
      <c r="G8" s="47" t="s">
        <v>5</v>
      </c>
      <c r="H8" s="47" t="s">
        <v>4</v>
      </c>
      <c r="I8" s="47" t="s">
        <v>5</v>
      </c>
      <c r="J8" s="47" t="s">
        <v>4</v>
      </c>
      <c r="K8" s="47" t="s">
        <v>5</v>
      </c>
      <c r="L8" s="47" t="s">
        <v>4</v>
      </c>
      <c r="M8" s="47" t="s">
        <v>5</v>
      </c>
      <c r="N8" s="47" t="s">
        <v>4</v>
      </c>
      <c r="O8" s="47" t="s">
        <v>5</v>
      </c>
      <c r="P8" s="295"/>
      <c r="Q8" s="295"/>
      <c r="R8" s="301"/>
    </row>
    <row r="9" spans="1:18" s="1" customFormat="1" ht="22.5" customHeight="1">
      <c r="A9" s="51"/>
      <c r="B9" s="461" t="s">
        <v>364</v>
      </c>
      <c r="C9" s="462"/>
      <c r="D9" s="463"/>
      <c r="E9" s="52"/>
      <c r="F9" s="52"/>
      <c r="G9" s="52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pans="1:18" s="1" customFormat="1" ht="15.75" customHeight="1">
      <c r="A10" s="49"/>
      <c r="B10" s="45" t="s">
        <v>221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s="1" customFormat="1" ht="45.75" customHeight="1">
      <c r="A11" s="49"/>
      <c r="B11" s="45" t="s">
        <v>222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s="1" customFormat="1" ht="16.5" customHeight="1">
      <c r="A12" s="49"/>
      <c r="B12" s="45" t="s">
        <v>243</v>
      </c>
      <c r="C12" s="45"/>
      <c r="D12" s="45"/>
      <c r="E12" s="45"/>
      <c r="F12" s="45"/>
      <c r="G12" s="4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s="1" customFormat="1" ht="26.25" customHeight="1">
      <c r="A13" s="49"/>
      <c r="B13" s="45" t="s">
        <v>244</v>
      </c>
      <c r="C13" s="45"/>
      <c r="D13" s="45"/>
      <c r="E13" s="45"/>
      <c r="F13" s="45"/>
      <c r="G13" s="45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s="1" customFormat="1" ht="81" customHeight="1">
      <c r="A14" s="50" t="s">
        <v>245</v>
      </c>
      <c r="B14" s="45" t="s">
        <v>246</v>
      </c>
      <c r="C14" s="24" t="s">
        <v>67</v>
      </c>
      <c r="D14" s="24"/>
      <c r="E14" s="24">
        <v>100</v>
      </c>
      <c r="F14" s="24">
        <v>100</v>
      </c>
      <c r="G14" s="24">
        <v>100</v>
      </c>
      <c r="H14" s="24">
        <v>100</v>
      </c>
      <c r="I14" s="24">
        <v>100</v>
      </c>
      <c r="J14" s="24">
        <v>100</v>
      </c>
      <c r="K14" s="24">
        <v>100</v>
      </c>
      <c r="L14" s="24">
        <v>100</v>
      </c>
      <c r="M14" s="24">
        <v>100</v>
      </c>
      <c r="N14" s="24">
        <v>100</v>
      </c>
      <c r="O14" s="24">
        <v>100</v>
      </c>
      <c r="P14" s="24">
        <v>100</v>
      </c>
      <c r="Q14" s="24">
        <v>100</v>
      </c>
      <c r="R14" s="24"/>
    </row>
    <row r="15" spans="1:18" s="1" customFormat="1" ht="38.25" customHeight="1">
      <c r="A15" s="50" t="s">
        <v>247</v>
      </c>
      <c r="B15" s="45" t="s">
        <v>248</v>
      </c>
      <c r="C15" s="24" t="s">
        <v>67</v>
      </c>
      <c r="D15" s="24"/>
      <c r="E15" s="24">
        <v>15.5</v>
      </c>
      <c r="F15" s="24">
        <v>35.5</v>
      </c>
      <c r="G15" s="24">
        <v>35.5</v>
      </c>
      <c r="H15" s="24">
        <v>35.5</v>
      </c>
      <c r="I15" s="24">
        <v>35.5</v>
      </c>
      <c r="J15" s="24">
        <v>35.5</v>
      </c>
      <c r="K15" s="24">
        <v>35.5</v>
      </c>
      <c r="L15" s="24">
        <v>35.5</v>
      </c>
      <c r="M15" s="24">
        <v>35.5</v>
      </c>
      <c r="N15" s="24">
        <v>35.5</v>
      </c>
      <c r="O15" s="24">
        <v>35.5</v>
      </c>
      <c r="P15" s="24">
        <v>35.5</v>
      </c>
      <c r="Q15" s="24">
        <v>50.5</v>
      </c>
      <c r="R15" s="24"/>
    </row>
    <row r="16" spans="1:18" s="1" customFormat="1" ht="71.25" customHeight="1">
      <c r="A16" s="50" t="s">
        <v>249</v>
      </c>
      <c r="B16" s="45" t="s">
        <v>250</v>
      </c>
      <c r="C16" s="24" t="s">
        <v>67</v>
      </c>
      <c r="D16" s="24"/>
      <c r="E16" s="24">
        <v>100</v>
      </c>
      <c r="F16" s="24">
        <v>100</v>
      </c>
      <c r="G16" s="24">
        <v>100</v>
      </c>
      <c r="H16" s="24">
        <v>100</v>
      </c>
      <c r="I16" s="24">
        <v>100</v>
      </c>
      <c r="J16" s="24">
        <v>100</v>
      </c>
      <c r="K16" s="24">
        <v>100</v>
      </c>
      <c r="L16" s="24">
        <v>100</v>
      </c>
      <c r="M16" s="24">
        <v>100</v>
      </c>
      <c r="N16" s="24">
        <v>100</v>
      </c>
      <c r="O16" s="24">
        <v>100</v>
      </c>
      <c r="P16" s="24">
        <v>100</v>
      </c>
      <c r="Q16" s="24">
        <v>100</v>
      </c>
      <c r="R16" s="24"/>
    </row>
    <row r="17" spans="1:18" s="1" customFormat="1" ht="84" customHeight="1">
      <c r="A17" s="50" t="s">
        <v>251</v>
      </c>
      <c r="B17" s="45" t="s">
        <v>252</v>
      </c>
      <c r="C17" s="24" t="s">
        <v>67</v>
      </c>
      <c r="D17" s="24"/>
      <c r="E17" s="24">
        <v>25</v>
      </c>
      <c r="F17" s="24">
        <v>25</v>
      </c>
      <c r="G17" s="24">
        <v>25</v>
      </c>
      <c r="H17" s="24">
        <v>25</v>
      </c>
      <c r="I17" s="24">
        <v>25</v>
      </c>
      <c r="J17" s="24">
        <v>25</v>
      </c>
      <c r="K17" s="24">
        <v>25</v>
      </c>
      <c r="L17" s="24">
        <v>25</v>
      </c>
      <c r="M17" s="24">
        <v>25</v>
      </c>
      <c r="N17" s="24">
        <v>25</v>
      </c>
      <c r="O17" s="24">
        <v>25</v>
      </c>
      <c r="P17" s="24">
        <v>25</v>
      </c>
      <c r="Q17" s="24">
        <v>25</v>
      </c>
      <c r="R17" s="24"/>
    </row>
    <row r="18" spans="1:18" s="1" customFormat="1" ht="35.25" customHeight="1">
      <c r="A18" s="50" t="s">
        <v>253</v>
      </c>
      <c r="B18" s="45" t="s">
        <v>254</v>
      </c>
      <c r="C18" s="24" t="s">
        <v>67</v>
      </c>
      <c r="D18" s="24"/>
      <c r="E18" s="10">
        <v>73</v>
      </c>
      <c r="F18" s="10">
        <v>85</v>
      </c>
      <c r="G18" s="10">
        <v>85</v>
      </c>
      <c r="H18" s="10">
        <v>90</v>
      </c>
      <c r="I18" s="10">
        <v>90</v>
      </c>
      <c r="J18" s="10">
        <v>90</v>
      </c>
      <c r="K18" s="10">
        <v>90</v>
      </c>
      <c r="L18" s="10">
        <v>90</v>
      </c>
      <c r="M18" s="10">
        <v>90</v>
      </c>
      <c r="N18" s="10">
        <v>90</v>
      </c>
      <c r="O18" s="10">
        <v>90</v>
      </c>
      <c r="P18" s="10">
        <v>90</v>
      </c>
      <c r="Q18" s="10">
        <v>90</v>
      </c>
      <c r="R18" s="10"/>
    </row>
    <row r="19" spans="1:18" s="1" customFormat="1" ht="18" customHeight="1">
      <c r="A19" s="50"/>
      <c r="B19" s="45" t="s">
        <v>255</v>
      </c>
      <c r="C19" s="24"/>
      <c r="D19" s="24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s="1" customFormat="1" ht="40.5" customHeight="1">
      <c r="A20" s="50"/>
      <c r="B20" s="45" t="s">
        <v>256</v>
      </c>
      <c r="C20" s="24"/>
      <c r="D20" s="24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s="1" customFormat="1" ht="71.25" customHeight="1">
      <c r="A21" s="50" t="s">
        <v>257</v>
      </c>
      <c r="B21" s="45" t="s">
        <v>260</v>
      </c>
      <c r="C21" s="24" t="s">
        <v>67</v>
      </c>
      <c r="D21" s="24"/>
      <c r="E21" s="10">
        <v>10.26</v>
      </c>
      <c r="F21" s="10">
        <v>5.13</v>
      </c>
      <c r="G21" s="10">
        <v>5.13</v>
      </c>
      <c r="H21" s="10">
        <v>2.56</v>
      </c>
      <c r="I21" s="10">
        <v>2.56</v>
      </c>
      <c r="J21" s="10">
        <v>2.56</v>
      </c>
      <c r="K21" s="10">
        <v>2.56</v>
      </c>
      <c r="L21" s="10">
        <v>2.56</v>
      </c>
      <c r="M21" s="10">
        <v>2.56</v>
      </c>
      <c r="N21" s="10">
        <v>2.56</v>
      </c>
      <c r="O21" s="10">
        <v>2.56</v>
      </c>
      <c r="P21" s="10">
        <v>7.7</v>
      </c>
      <c r="Q21" s="10">
        <v>7.7</v>
      </c>
      <c r="R21" s="10"/>
    </row>
    <row r="22" spans="1:18" s="1" customFormat="1" ht="45.75" customHeight="1">
      <c r="A22" s="50" t="s">
        <v>258</v>
      </c>
      <c r="B22" s="45" t="s">
        <v>259</v>
      </c>
      <c r="C22" s="45" t="s">
        <v>67</v>
      </c>
      <c r="D22" s="45"/>
      <c r="E22" s="10">
        <v>83.96</v>
      </c>
      <c r="F22" s="10">
        <v>83.96</v>
      </c>
      <c r="G22" s="10">
        <v>83.96</v>
      </c>
      <c r="H22" s="10">
        <v>83.96</v>
      </c>
      <c r="I22" s="10">
        <v>83.96</v>
      </c>
      <c r="J22" s="10">
        <v>83.96</v>
      </c>
      <c r="K22" s="10">
        <v>83.96</v>
      </c>
      <c r="L22" s="10">
        <v>83.96</v>
      </c>
      <c r="M22" s="10">
        <v>83.96</v>
      </c>
      <c r="N22" s="10">
        <v>83.96</v>
      </c>
      <c r="O22" s="10">
        <v>83.96</v>
      </c>
      <c r="P22" s="10">
        <v>83.96</v>
      </c>
      <c r="Q22" s="10">
        <v>83.96</v>
      </c>
      <c r="R22" s="10"/>
    </row>
    <row r="23" spans="1:18" s="1" customFormat="1" ht="36.75" customHeight="1">
      <c r="A23" s="50" t="s">
        <v>261</v>
      </c>
      <c r="B23" s="45" t="s">
        <v>262</v>
      </c>
      <c r="C23" s="45" t="s">
        <v>67</v>
      </c>
      <c r="D23" s="45"/>
      <c r="E23" s="10">
        <v>100</v>
      </c>
      <c r="F23" s="10">
        <v>100</v>
      </c>
      <c r="G23" s="10">
        <v>100</v>
      </c>
      <c r="H23" s="10">
        <v>100</v>
      </c>
      <c r="I23" s="10">
        <v>100</v>
      </c>
      <c r="J23" s="10">
        <v>100</v>
      </c>
      <c r="K23" s="10">
        <v>100</v>
      </c>
      <c r="L23" s="10">
        <v>100</v>
      </c>
      <c r="M23" s="10">
        <v>100</v>
      </c>
      <c r="N23" s="10">
        <v>100</v>
      </c>
      <c r="O23" s="10">
        <v>100</v>
      </c>
      <c r="P23" s="10">
        <v>100</v>
      </c>
      <c r="Q23" s="10">
        <v>100</v>
      </c>
      <c r="R23" s="10"/>
    </row>
    <row r="24" spans="1:18" s="1" customFormat="1" ht="56.25">
      <c r="A24" s="50" t="s">
        <v>263</v>
      </c>
      <c r="B24" s="45" t="s">
        <v>264</v>
      </c>
      <c r="C24" s="45" t="s">
        <v>67</v>
      </c>
      <c r="D24" s="45"/>
      <c r="E24" s="10">
        <v>1.49</v>
      </c>
      <c r="F24" s="10">
        <v>1.52</v>
      </c>
      <c r="G24" s="10">
        <v>1.52</v>
      </c>
      <c r="H24" s="10">
        <v>0.76</v>
      </c>
      <c r="I24" s="10">
        <v>0.76</v>
      </c>
      <c r="J24" s="10">
        <v>0.76</v>
      </c>
      <c r="K24" s="10">
        <v>0.76</v>
      </c>
      <c r="L24" s="10">
        <v>0.76</v>
      </c>
      <c r="M24" s="10">
        <v>0.76</v>
      </c>
      <c r="N24" s="10">
        <v>0.76</v>
      </c>
      <c r="O24" s="10">
        <v>0.76</v>
      </c>
      <c r="P24" s="10">
        <v>0.81</v>
      </c>
      <c r="Q24" s="10">
        <v>0.81</v>
      </c>
      <c r="R24" s="10"/>
    </row>
    <row r="25" spans="1:18" s="1" customFormat="1" ht="67.5">
      <c r="A25" s="50" t="s">
        <v>265</v>
      </c>
      <c r="B25" s="45" t="s">
        <v>266</v>
      </c>
      <c r="C25" s="45" t="s">
        <v>67</v>
      </c>
      <c r="D25" s="45"/>
      <c r="E25" s="10">
        <v>100</v>
      </c>
      <c r="F25" s="10">
        <v>98.4</v>
      </c>
      <c r="G25" s="10">
        <v>98.4</v>
      </c>
      <c r="H25" s="10">
        <v>100</v>
      </c>
      <c r="I25" s="10">
        <v>98.4</v>
      </c>
      <c r="J25" s="10">
        <v>100</v>
      </c>
      <c r="K25" s="10">
        <v>98.4</v>
      </c>
      <c r="L25" s="10">
        <v>100</v>
      </c>
      <c r="M25" s="10">
        <v>98.4</v>
      </c>
      <c r="N25" s="10">
        <v>100</v>
      </c>
      <c r="O25" s="10">
        <v>98.4</v>
      </c>
      <c r="P25" s="10">
        <v>100</v>
      </c>
      <c r="Q25" s="10">
        <v>100</v>
      </c>
      <c r="R25" s="10"/>
    </row>
    <row r="26" spans="1:18" s="1" customFormat="1" ht="48" customHeight="1">
      <c r="A26" s="50" t="s">
        <v>267</v>
      </c>
      <c r="B26" s="45" t="s">
        <v>269</v>
      </c>
      <c r="C26" s="45" t="s">
        <v>67</v>
      </c>
      <c r="D26" s="45"/>
      <c r="E26" s="10">
        <v>69.2</v>
      </c>
      <c r="F26" s="10">
        <v>69.2</v>
      </c>
      <c r="G26" s="10">
        <v>69.2</v>
      </c>
      <c r="H26" s="10">
        <v>69.2</v>
      </c>
      <c r="I26" s="10">
        <v>69.2</v>
      </c>
      <c r="J26" s="10">
        <v>69.2</v>
      </c>
      <c r="K26" s="10">
        <v>69.2</v>
      </c>
      <c r="L26" s="10">
        <v>69.2</v>
      </c>
      <c r="M26" s="10">
        <v>69.2</v>
      </c>
      <c r="N26" s="10">
        <v>69.2</v>
      </c>
      <c r="O26" s="10">
        <v>69.2</v>
      </c>
      <c r="P26" s="10">
        <v>69.2</v>
      </c>
      <c r="Q26" s="10">
        <v>69.2</v>
      </c>
      <c r="R26" s="10"/>
    </row>
    <row r="27" spans="1:18" s="1" customFormat="1" ht="36.75" customHeight="1">
      <c r="A27" s="50" t="s">
        <v>268</v>
      </c>
      <c r="B27" s="45" t="s">
        <v>271</v>
      </c>
      <c r="C27" s="45" t="s">
        <v>67</v>
      </c>
      <c r="D27" s="45"/>
      <c r="E27" s="10">
        <v>100</v>
      </c>
      <c r="F27" s="10">
        <v>100</v>
      </c>
      <c r="G27" s="10">
        <v>100</v>
      </c>
      <c r="H27" s="10">
        <v>100</v>
      </c>
      <c r="I27" s="10">
        <v>100</v>
      </c>
      <c r="J27" s="10">
        <v>100</v>
      </c>
      <c r="K27" s="10">
        <v>100</v>
      </c>
      <c r="L27" s="10">
        <v>100</v>
      </c>
      <c r="M27" s="10">
        <v>100</v>
      </c>
      <c r="N27" s="10">
        <v>100</v>
      </c>
      <c r="O27" s="10">
        <v>100</v>
      </c>
      <c r="P27" s="10">
        <v>100</v>
      </c>
      <c r="Q27" s="10">
        <v>100</v>
      </c>
      <c r="R27" s="10"/>
    </row>
    <row r="28" spans="1:18" s="1" customFormat="1" ht="35.25" customHeight="1">
      <c r="A28" s="50" t="s">
        <v>270</v>
      </c>
      <c r="B28" s="45" t="s">
        <v>273</v>
      </c>
      <c r="C28" s="45" t="s">
        <v>67</v>
      </c>
      <c r="D28" s="45"/>
      <c r="E28" s="10">
        <v>83</v>
      </c>
      <c r="F28" s="10">
        <v>83</v>
      </c>
      <c r="G28" s="10">
        <v>83</v>
      </c>
      <c r="H28" s="10">
        <v>83</v>
      </c>
      <c r="I28" s="10">
        <v>83</v>
      </c>
      <c r="J28" s="10">
        <v>83</v>
      </c>
      <c r="K28" s="10">
        <v>83</v>
      </c>
      <c r="L28" s="10">
        <v>83</v>
      </c>
      <c r="M28" s="10">
        <v>83</v>
      </c>
      <c r="N28" s="10">
        <v>83</v>
      </c>
      <c r="O28" s="10">
        <v>83</v>
      </c>
      <c r="P28" s="10">
        <v>85</v>
      </c>
      <c r="Q28" s="10">
        <v>90</v>
      </c>
      <c r="R28" s="10"/>
    </row>
    <row r="29" spans="1:18" s="1" customFormat="1" ht="22.5" customHeight="1">
      <c r="A29" s="50" t="s">
        <v>272</v>
      </c>
      <c r="B29" s="45" t="s">
        <v>275</v>
      </c>
      <c r="C29" s="45" t="s">
        <v>67</v>
      </c>
      <c r="D29" s="45"/>
      <c r="E29" s="10">
        <v>50</v>
      </c>
      <c r="F29" s="10">
        <v>56</v>
      </c>
      <c r="G29" s="10">
        <v>56</v>
      </c>
      <c r="H29" s="10">
        <v>61</v>
      </c>
      <c r="I29" s="10">
        <v>61</v>
      </c>
      <c r="J29" s="10">
        <v>61</v>
      </c>
      <c r="K29" s="10">
        <v>61</v>
      </c>
      <c r="L29" s="10">
        <v>61</v>
      </c>
      <c r="M29" s="10">
        <v>61</v>
      </c>
      <c r="N29" s="10">
        <v>61</v>
      </c>
      <c r="O29" s="10">
        <v>61</v>
      </c>
      <c r="P29" s="10">
        <v>73</v>
      </c>
      <c r="Q29" s="10">
        <v>85</v>
      </c>
      <c r="R29" s="10"/>
    </row>
    <row r="30" spans="1:18" s="1" customFormat="1" ht="22.5" customHeight="1">
      <c r="A30" s="50" t="s">
        <v>274</v>
      </c>
      <c r="B30" s="45" t="s">
        <v>817</v>
      </c>
      <c r="C30" s="45" t="s">
        <v>67</v>
      </c>
      <c r="D30" s="45"/>
      <c r="E30" s="10">
        <v>56</v>
      </c>
      <c r="F30" s="10">
        <v>56</v>
      </c>
      <c r="G30" s="10">
        <v>56</v>
      </c>
      <c r="H30" s="10">
        <v>56</v>
      </c>
      <c r="I30" s="10">
        <v>56</v>
      </c>
      <c r="J30" s="10">
        <v>56</v>
      </c>
      <c r="K30" s="10">
        <v>56</v>
      </c>
      <c r="L30" s="10">
        <v>56</v>
      </c>
      <c r="M30" s="10">
        <v>56</v>
      </c>
      <c r="N30" s="10">
        <v>56</v>
      </c>
      <c r="O30" s="10">
        <v>56</v>
      </c>
      <c r="P30" s="10">
        <v>64</v>
      </c>
      <c r="Q30" s="10">
        <v>72</v>
      </c>
      <c r="R30" s="10"/>
    </row>
    <row r="31" spans="1:18" s="1" customFormat="1" ht="22.5" customHeight="1">
      <c r="A31" s="50" t="s">
        <v>276</v>
      </c>
      <c r="B31" s="45" t="s">
        <v>873</v>
      </c>
      <c r="C31" s="45" t="s">
        <v>67</v>
      </c>
      <c r="D31" s="45"/>
      <c r="E31" s="10">
        <v>30</v>
      </c>
      <c r="F31" s="10">
        <v>35</v>
      </c>
      <c r="G31" s="10">
        <v>35</v>
      </c>
      <c r="H31" s="10">
        <v>35</v>
      </c>
      <c r="I31" s="10">
        <v>35</v>
      </c>
      <c r="J31" s="10">
        <v>35</v>
      </c>
      <c r="K31" s="10">
        <v>35</v>
      </c>
      <c r="L31" s="10">
        <v>35</v>
      </c>
      <c r="M31" s="10">
        <v>35</v>
      </c>
      <c r="N31" s="10">
        <v>35</v>
      </c>
      <c r="O31" s="10">
        <v>35</v>
      </c>
      <c r="P31" s="10">
        <v>45</v>
      </c>
      <c r="Q31" s="10">
        <v>55</v>
      </c>
      <c r="R31" s="10"/>
    </row>
    <row r="32" spans="1:18" s="1" customFormat="1" ht="61.5" customHeight="1">
      <c r="A32" s="50" t="s">
        <v>277</v>
      </c>
      <c r="B32" s="45" t="s">
        <v>278</v>
      </c>
      <c r="C32" s="45" t="s">
        <v>67</v>
      </c>
      <c r="D32" s="45"/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  <c r="N32" s="10">
        <v>100</v>
      </c>
      <c r="O32" s="10">
        <v>100</v>
      </c>
      <c r="P32" s="10">
        <v>100</v>
      </c>
      <c r="Q32" s="10">
        <v>100</v>
      </c>
      <c r="R32" s="10"/>
    </row>
    <row r="33" spans="1:18" s="1" customFormat="1" ht="22.5" customHeight="1">
      <c r="A33" s="50"/>
      <c r="B33" s="45" t="s">
        <v>279</v>
      </c>
      <c r="C33" s="45"/>
      <c r="D33" s="45"/>
      <c r="E33" s="41"/>
      <c r="F33" s="41"/>
      <c r="G33" s="4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22.5" customHeight="1">
      <c r="A34" s="50"/>
      <c r="B34" s="45" t="s">
        <v>280</v>
      </c>
      <c r="C34" s="45"/>
      <c r="D34" s="45"/>
      <c r="E34" s="41"/>
      <c r="F34" s="41"/>
      <c r="G34" s="4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47.25" customHeight="1">
      <c r="A35" s="50" t="s">
        <v>281</v>
      </c>
      <c r="B35" s="45" t="s">
        <v>282</v>
      </c>
      <c r="C35" s="45" t="s">
        <v>67</v>
      </c>
      <c r="D35" s="45"/>
      <c r="E35" s="10">
        <v>70.2</v>
      </c>
      <c r="F35" s="10">
        <v>70.2</v>
      </c>
      <c r="G35" s="10">
        <v>99</v>
      </c>
      <c r="H35" s="10">
        <v>99</v>
      </c>
      <c r="I35" s="10">
        <v>99</v>
      </c>
      <c r="J35" s="10">
        <v>99</v>
      </c>
      <c r="K35" s="10">
        <v>99</v>
      </c>
      <c r="L35" s="10">
        <v>99</v>
      </c>
      <c r="M35" s="10">
        <v>99</v>
      </c>
      <c r="N35" s="10">
        <v>99</v>
      </c>
      <c r="O35" s="10">
        <v>99</v>
      </c>
      <c r="P35" s="10">
        <v>100</v>
      </c>
      <c r="Q35" s="10">
        <v>100</v>
      </c>
      <c r="R35" s="10"/>
    </row>
    <row r="36" spans="1:18" s="1" customFormat="1" ht="47.25" customHeight="1">
      <c r="A36" s="50" t="s">
        <v>283</v>
      </c>
      <c r="B36" s="45" t="s">
        <v>284</v>
      </c>
      <c r="C36" s="45" t="s">
        <v>67</v>
      </c>
      <c r="D36" s="45"/>
      <c r="E36" s="10">
        <v>60</v>
      </c>
      <c r="F36" s="10">
        <v>60</v>
      </c>
      <c r="G36" s="10">
        <v>60</v>
      </c>
      <c r="H36" s="10">
        <v>70</v>
      </c>
      <c r="I36" s="10">
        <v>70</v>
      </c>
      <c r="J36" s="10">
        <v>70</v>
      </c>
      <c r="K36" s="10">
        <v>70</v>
      </c>
      <c r="L36" s="10">
        <v>70</v>
      </c>
      <c r="M36" s="10">
        <v>70</v>
      </c>
      <c r="N36" s="10">
        <v>70</v>
      </c>
      <c r="O36" s="10">
        <v>70</v>
      </c>
      <c r="P36" s="10">
        <v>75</v>
      </c>
      <c r="Q36" s="10">
        <v>75</v>
      </c>
      <c r="R36" s="10"/>
    </row>
    <row r="37" spans="1:18" s="1" customFormat="1" ht="22.5" customHeight="1">
      <c r="A37" s="50" t="s">
        <v>285</v>
      </c>
      <c r="B37" s="45" t="s">
        <v>286</v>
      </c>
      <c r="C37" s="45" t="s">
        <v>67</v>
      </c>
      <c r="D37" s="45"/>
      <c r="E37" s="10">
        <v>30</v>
      </c>
      <c r="F37" s="10">
        <v>30</v>
      </c>
      <c r="G37" s="10">
        <v>30</v>
      </c>
      <c r="H37" s="10">
        <v>30</v>
      </c>
      <c r="I37" s="10">
        <v>30</v>
      </c>
      <c r="J37" s="10">
        <v>30</v>
      </c>
      <c r="K37" s="10">
        <v>30</v>
      </c>
      <c r="L37" s="10">
        <v>30</v>
      </c>
      <c r="M37" s="10">
        <v>30</v>
      </c>
      <c r="N37" s="10">
        <v>30</v>
      </c>
      <c r="O37" s="10">
        <v>30</v>
      </c>
      <c r="P37" s="10">
        <v>35</v>
      </c>
      <c r="Q37" s="10">
        <v>40</v>
      </c>
      <c r="R37" s="10"/>
    </row>
    <row r="38" spans="1:18" s="1" customFormat="1" ht="60.75" customHeight="1">
      <c r="A38" s="50" t="s">
        <v>287</v>
      </c>
      <c r="B38" s="45" t="s">
        <v>293</v>
      </c>
      <c r="C38" s="45" t="s">
        <v>67</v>
      </c>
      <c r="D38" s="45"/>
      <c r="E38" s="10">
        <v>50</v>
      </c>
      <c r="F38" s="10">
        <v>50</v>
      </c>
      <c r="G38" s="10">
        <v>50</v>
      </c>
      <c r="H38" s="10">
        <v>50</v>
      </c>
      <c r="I38" s="10">
        <v>50</v>
      </c>
      <c r="J38" s="10">
        <v>50</v>
      </c>
      <c r="K38" s="10">
        <v>50</v>
      </c>
      <c r="L38" s="10">
        <v>50</v>
      </c>
      <c r="M38" s="10">
        <v>50</v>
      </c>
      <c r="N38" s="10">
        <v>50</v>
      </c>
      <c r="O38" s="10">
        <v>50</v>
      </c>
      <c r="P38" s="10">
        <v>60</v>
      </c>
      <c r="Q38" s="10">
        <v>70</v>
      </c>
      <c r="R38" s="10"/>
    </row>
    <row r="39" spans="1:18" s="1" customFormat="1" ht="22.5" customHeight="1">
      <c r="A39" s="50" t="s">
        <v>288</v>
      </c>
      <c r="B39" s="45" t="s">
        <v>289</v>
      </c>
      <c r="C39" s="45" t="s">
        <v>67</v>
      </c>
      <c r="D39" s="45"/>
      <c r="E39" s="10">
        <v>40</v>
      </c>
      <c r="F39" s="10">
        <v>40</v>
      </c>
      <c r="G39" s="10">
        <v>40</v>
      </c>
      <c r="H39" s="10">
        <v>40</v>
      </c>
      <c r="I39" s="10">
        <v>40</v>
      </c>
      <c r="J39" s="10">
        <v>40</v>
      </c>
      <c r="K39" s="10">
        <v>40</v>
      </c>
      <c r="L39" s="10">
        <v>40</v>
      </c>
      <c r="M39" s="10">
        <v>40</v>
      </c>
      <c r="N39" s="10">
        <v>40</v>
      </c>
      <c r="O39" s="10">
        <v>40</v>
      </c>
      <c r="P39" s="10">
        <v>58</v>
      </c>
      <c r="Q39" s="10">
        <v>58</v>
      </c>
      <c r="R39" s="10"/>
    </row>
    <row r="40" spans="1:18" s="1" customFormat="1" ht="45" customHeight="1">
      <c r="A40" s="50" t="s">
        <v>290</v>
      </c>
      <c r="B40" s="45" t="s">
        <v>291</v>
      </c>
      <c r="C40" s="45" t="s">
        <v>67</v>
      </c>
      <c r="D40" s="45"/>
      <c r="E40" s="10">
        <v>45</v>
      </c>
      <c r="F40" s="10">
        <v>45</v>
      </c>
      <c r="G40" s="10">
        <v>45</v>
      </c>
      <c r="H40" s="10">
        <v>45</v>
      </c>
      <c r="I40" s="10">
        <v>45</v>
      </c>
      <c r="J40" s="10">
        <v>45</v>
      </c>
      <c r="K40" s="10">
        <v>45</v>
      </c>
      <c r="L40" s="10">
        <v>45</v>
      </c>
      <c r="M40" s="10">
        <v>45</v>
      </c>
      <c r="N40" s="10">
        <v>45</v>
      </c>
      <c r="O40" s="10">
        <v>45</v>
      </c>
      <c r="P40" s="10">
        <v>50</v>
      </c>
      <c r="Q40" s="10">
        <v>60</v>
      </c>
      <c r="R40" s="10"/>
    </row>
    <row r="41" spans="1:18" s="1" customFormat="1" ht="41.25" customHeight="1">
      <c r="A41" s="50" t="s">
        <v>292</v>
      </c>
      <c r="B41" s="45" t="s">
        <v>294</v>
      </c>
      <c r="C41" s="45" t="s">
        <v>67</v>
      </c>
      <c r="D41" s="45"/>
      <c r="E41" s="41"/>
      <c r="F41" s="10">
        <v>10</v>
      </c>
      <c r="G41" s="10">
        <v>10</v>
      </c>
      <c r="H41" s="10">
        <v>10</v>
      </c>
      <c r="I41" s="10">
        <v>10</v>
      </c>
      <c r="J41" s="10">
        <v>10</v>
      </c>
      <c r="K41" s="10">
        <v>10</v>
      </c>
      <c r="L41" s="10">
        <v>10</v>
      </c>
      <c r="M41" s="10">
        <v>10</v>
      </c>
      <c r="N41" s="10">
        <v>10</v>
      </c>
      <c r="O41" s="10">
        <v>10</v>
      </c>
      <c r="P41" s="10">
        <v>15</v>
      </c>
      <c r="Q41" s="10">
        <v>20</v>
      </c>
      <c r="R41" s="10"/>
    </row>
    <row r="42" spans="1:18" s="1" customFormat="1" ht="22.5" customHeight="1">
      <c r="A42" s="50"/>
      <c r="B42" s="45" t="s">
        <v>295</v>
      </c>
      <c r="C42" s="45"/>
      <c r="D42" s="45"/>
      <c r="E42" s="41"/>
      <c r="F42" s="41"/>
      <c r="G42" s="4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s="1" customFormat="1" ht="22.5" customHeight="1">
      <c r="A43" s="50"/>
      <c r="B43" s="45" t="s">
        <v>296</v>
      </c>
      <c r="C43" s="45"/>
      <c r="D43" s="45"/>
      <c r="E43" s="41"/>
      <c r="F43" s="41"/>
      <c r="G43" s="4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s="1" customFormat="1" ht="22.5" customHeight="1">
      <c r="A44" s="50"/>
      <c r="B44" s="45" t="s">
        <v>243</v>
      </c>
      <c r="C44" s="45"/>
      <c r="D44" s="45"/>
      <c r="E44" s="41"/>
      <c r="F44" s="41"/>
      <c r="G44" s="4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s="1" customFormat="1" ht="22.5" customHeight="1">
      <c r="A45" s="50"/>
      <c r="B45" s="45" t="s">
        <v>297</v>
      </c>
      <c r="C45" s="45"/>
      <c r="D45" s="45"/>
      <c r="E45" s="41"/>
      <c r="F45" s="41"/>
      <c r="G45" s="4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s="1" customFormat="1" ht="48.75" customHeight="1">
      <c r="A46" s="50" t="s">
        <v>245</v>
      </c>
      <c r="B46" s="45" t="s">
        <v>818</v>
      </c>
      <c r="C46" s="45" t="s">
        <v>67</v>
      </c>
      <c r="D46" s="45"/>
      <c r="E46" s="10">
        <v>79.2</v>
      </c>
      <c r="F46" s="10">
        <v>79.2</v>
      </c>
      <c r="G46" s="41">
        <v>79.2</v>
      </c>
      <c r="H46" s="10">
        <v>80.8</v>
      </c>
      <c r="I46" s="10">
        <v>80.8</v>
      </c>
      <c r="J46" s="10">
        <v>80.8</v>
      </c>
      <c r="K46" s="10">
        <v>80.8</v>
      </c>
      <c r="L46" s="10">
        <v>80.8</v>
      </c>
      <c r="M46" s="10">
        <v>80.8</v>
      </c>
      <c r="N46" s="10">
        <v>80.8</v>
      </c>
      <c r="O46" s="10">
        <v>80.8</v>
      </c>
      <c r="P46" s="10">
        <v>80.8</v>
      </c>
      <c r="Q46" s="10">
        <v>80.9</v>
      </c>
      <c r="R46" s="10"/>
    </row>
    <row r="47" spans="1:18" s="1" customFormat="1" ht="22.5" customHeight="1">
      <c r="A47" s="50"/>
      <c r="B47" s="45" t="s">
        <v>298</v>
      </c>
      <c r="C47" s="45"/>
      <c r="D47" s="45"/>
      <c r="E47" s="41"/>
      <c r="F47" s="41"/>
      <c r="G47" s="41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s="1" customFormat="1" ht="22.5" customHeight="1">
      <c r="A48" s="50"/>
      <c r="B48" s="45" t="s">
        <v>819</v>
      </c>
      <c r="C48" s="45"/>
      <c r="D48" s="45"/>
      <c r="E48" s="41"/>
      <c r="F48" s="41"/>
      <c r="G48" s="4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s="1" customFormat="1" ht="22.5" customHeight="1">
      <c r="A49" s="50"/>
      <c r="B49" s="45" t="s">
        <v>243</v>
      </c>
      <c r="C49" s="45"/>
      <c r="D49" s="45"/>
      <c r="E49" s="41"/>
      <c r="F49" s="41"/>
      <c r="G49" s="4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s="1" customFormat="1" ht="26.25" customHeight="1">
      <c r="A50" s="50"/>
      <c r="B50" s="45" t="s">
        <v>820</v>
      </c>
      <c r="C50" s="45"/>
      <c r="D50" s="45"/>
      <c r="E50" s="41"/>
      <c r="F50" s="41"/>
      <c r="G50" s="4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s="1" customFormat="1" ht="35.25" customHeight="1">
      <c r="A51" s="50" t="s">
        <v>245</v>
      </c>
      <c r="B51" s="45" t="s">
        <v>299</v>
      </c>
      <c r="C51" s="45" t="s">
        <v>67</v>
      </c>
      <c r="D51" s="45"/>
      <c r="E51" s="10">
        <v>100</v>
      </c>
      <c r="F51" s="10">
        <v>100</v>
      </c>
      <c r="G51" s="10">
        <v>100</v>
      </c>
      <c r="H51" s="10">
        <v>100</v>
      </c>
      <c r="I51" s="10">
        <v>100</v>
      </c>
      <c r="J51" s="10">
        <v>100</v>
      </c>
      <c r="K51" s="10">
        <v>100</v>
      </c>
      <c r="L51" s="10">
        <v>100</v>
      </c>
      <c r="M51" s="10">
        <v>100</v>
      </c>
      <c r="N51" s="10">
        <v>100</v>
      </c>
      <c r="O51" s="10">
        <v>100</v>
      </c>
      <c r="P51" s="10">
        <v>100</v>
      </c>
      <c r="Q51" s="10">
        <v>100</v>
      </c>
      <c r="R51" s="10"/>
    </row>
    <row r="52" spans="1:18" s="1" customFormat="1" ht="22.5" customHeight="1">
      <c r="A52" s="50" t="s">
        <v>247</v>
      </c>
      <c r="B52" s="45" t="s">
        <v>300</v>
      </c>
      <c r="C52" s="45" t="s">
        <v>67</v>
      </c>
      <c r="D52" s="45"/>
      <c r="E52" s="10">
        <v>100</v>
      </c>
      <c r="F52" s="10">
        <v>100</v>
      </c>
      <c r="G52" s="10">
        <v>100</v>
      </c>
      <c r="H52" s="10">
        <v>100</v>
      </c>
      <c r="I52" s="10">
        <v>100</v>
      </c>
      <c r="J52" s="10">
        <v>100</v>
      </c>
      <c r="K52" s="10">
        <v>100</v>
      </c>
      <c r="L52" s="10">
        <v>100</v>
      </c>
      <c r="M52" s="10">
        <v>100</v>
      </c>
      <c r="N52" s="10">
        <v>100</v>
      </c>
      <c r="O52" s="10">
        <v>100</v>
      </c>
      <c r="P52" s="10">
        <v>100</v>
      </c>
      <c r="Q52" s="10">
        <v>100</v>
      </c>
      <c r="R52" s="10"/>
    </row>
    <row r="53" spans="1:18" s="1" customFormat="1" ht="22.5" customHeight="1">
      <c r="A53" s="50" t="s">
        <v>249</v>
      </c>
      <c r="B53" s="45" t="s">
        <v>301</v>
      </c>
      <c r="C53" s="45" t="s">
        <v>67</v>
      </c>
      <c r="D53" s="45"/>
      <c r="E53" s="10">
        <v>100</v>
      </c>
      <c r="F53" s="10">
        <v>100</v>
      </c>
      <c r="G53" s="10">
        <v>100</v>
      </c>
      <c r="H53" s="10">
        <v>100</v>
      </c>
      <c r="I53" s="10">
        <v>100</v>
      </c>
      <c r="J53" s="10">
        <v>100</v>
      </c>
      <c r="K53" s="10">
        <v>100</v>
      </c>
      <c r="L53" s="10">
        <v>100</v>
      </c>
      <c r="M53" s="10">
        <v>100</v>
      </c>
      <c r="N53" s="10">
        <v>100</v>
      </c>
      <c r="O53" s="10">
        <v>100</v>
      </c>
      <c r="P53" s="10">
        <v>100</v>
      </c>
      <c r="Q53" s="10">
        <v>100</v>
      </c>
      <c r="R53" s="10"/>
    </row>
    <row r="54" spans="1:18" s="1" customFormat="1" ht="22.5" customHeight="1">
      <c r="A54" s="50" t="s">
        <v>251</v>
      </c>
      <c r="B54" s="45" t="s">
        <v>302</v>
      </c>
      <c r="C54" s="45" t="s">
        <v>67</v>
      </c>
      <c r="D54" s="45"/>
      <c r="E54" s="10">
        <v>80.2</v>
      </c>
      <c r="F54" s="10">
        <v>80.2</v>
      </c>
      <c r="G54" s="10">
        <v>80.2</v>
      </c>
      <c r="H54" s="10">
        <v>80.2</v>
      </c>
      <c r="I54" s="10">
        <v>80.2</v>
      </c>
      <c r="J54" s="10">
        <v>80.2</v>
      </c>
      <c r="K54" s="10">
        <v>80.2</v>
      </c>
      <c r="L54" s="10">
        <v>80.2</v>
      </c>
      <c r="M54" s="10">
        <v>80.2</v>
      </c>
      <c r="N54" s="10">
        <v>80.2</v>
      </c>
      <c r="O54" s="10">
        <v>80.2</v>
      </c>
      <c r="P54" s="10">
        <v>80.2</v>
      </c>
      <c r="Q54" s="10">
        <v>80.2</v>
      </c>
      <c r="R54" s="10"/>
    </row>
    <row r="55" spans="1:18" s="1" customFormat="1" ht="22.5" customHeight="1">
      <c r="A55" s="50"/>
      <c r="B55" s="45" t="s">
        <v>303</v>
      </c>
      <c r="C55" s="45"/>
      <c r="D55" s="45"/>
      <c r="E55" s="41"/>
      <c r="F55" s="41"/>
      <c r="G55" s="4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s="1" customFormat="1" ht="63.75" customHeight="1">
      <c r="A56" s="50"/>
      <c r="B56" s="45" t="s">
        <v>304</v>
      </c>
      <c r="C56" s="45"/>
      <c r="D56" s="45"/>
      <c r="E56" s="41"/>
      <c r="F56" s="41"/>
      <c r="G56" s="41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s="1" customFormat="1" ht="22.5" customHeight="1">
      <c r="A57" s="50"/>
      <c r="B57" s="45" t="s">
        <v>243</v>
      </c>
      <c r="C57" s="45"/>
      <c r="D57" s="45"/>
      <c r="E57" s="41"/>
      <c r="F57" s="41"/>
      <c r="G57" s="41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s="1" customFormat="1" ht="33.75" customHeight="1">
      <c r="A58" s="50"/>
      <c r="B58" s="45" t="s">
        <v>305</v>
      </c>
      <c r="C58" s="45"/>
      <c r="D58" s="45"/>
      <c r="E58" s="41"/>
      <c r="F58" s="41"/>
      <c r="G58" s="41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s="1" customFormat="1" ht="59.25" customHeight="1">
      <c r="A59" s="50" t="s">
        <v>245</v>
      </c>
      <c r="B59" s="45" t="s">
        <v>821</v>
      </c>
      <c r="C59" s="45" t="s">
        <v>67</v>
      </c>
      <c r="D59" s="45"/>
      <c r="E59" s="10">
        <v>100</v>
      </c>
      <c r="F59" s="10">
        <v>100</v>
      </c>
      <c r="G59" s="10">
        <v>100</v>
      </c>
      <c r="H59" s="10">
        <v>100</v>
      </c>
      <c r="I59" s="10">
        <v>100</v>
      </c>
      <c r="J59" s="10">
        <v>100</v>
      </c>
      <c r="K59" s="10">
        <v>100</v>
      </c>
      <c r="L59" s="10">
        <v>100</v>
      </c>
      <c r="M59" s="10">
        <v>100</v>
      </c>
      <c r="N59" s="10">
        <v>100</v>
      </c>
      <c r="O59" s="10">
        <v>100</v>
      </c>
      <c r="P59" s="10">
        <v>100</v>
      </c>
      <c r="Q59" s="10">
        <v>100</v>
      </c>
      <c r="R59" s="10"/>
    </row>
    <row r="60" spans="1:18" s="1" customFormat="1" ht="45">
      <c r="A60" s="50" t="s">
        <v>247</v>
      </c>
      <c r="B60" s="45" t="s">
        <v>306</v>
      </c>
      <c r="C60" s="45" t="s">
        <v>67</v>
      </c>
      <c r="D60" s="45"/>
      <c r="E60" s="10">
        <v>100</v>
      </c>
      <c r="F60" s="10">
        <v>100</v>
      </c>
      <c r="G60" s="10">
        <v>100</v>
      </c>
      <c r="H60" s="10">
        <v>100</v>
      </c>
      <c r="I60" s="10">
        <v>100</v>
      </c>
      <c r="J60" s="10">
        <v>100</v>
      </c>
      <c r="K60" s="10">
        <v>100</v>
      </c>
      <c r="L60" s="10">
        <v>100</v>
      </c>
      <c r="M60" s="10">
        <v>100</v>
      </c>
      <c r="N60" s="10">
        <v>100</v>
      </c>
      <c r="O60" s="10">
        <v>100</v>
      </c>
      <c r="P60" s="10">
        <v>100</v>
      </c>
      <c r="Q60" s="10">
        <v>100</v>
      </c>
      <c r="R60" s="10"/>
    </row>
    <row r="61" spans="1:18" s="1" customFormat="1" ht="57" customHeight="1">
      <c r="A61" s="50" t="s">
        <v>249</v>
      </c>
      <c r="B61" s="45" t="s">
        <v>307</v>
      </c>
      <c r="C61" s="45" t="s">
        <v>67</v>
      </c>
      <c r="D61" s="45"/>
      <c r="E61" s="10">
        <v>100</v>
      </c>
      <c r="F61" s="10">
        <v>100</v>
      </c>
      <c r="G61" s="10">
        <v>100</v>
      </c>
      <c r="H61" s="10">
        <v>100</v>
      </c>
      <c r="I61" s="10">
        <v>100</v>
      </c>
      <c r="J61" s="10">
        <v>100</v>
      </c>
      <c r="K61" s="10">
        <v>100</v>
      </c>
      <c r="L61" s="10">
        <v>100</v>
      </c>
      <c r="M61" s="10">
        <v>100</v>
      </c>
      <c r="N61" s="10">
        <v>100</v>
      </c>
      <c r="O61" s="10">
        <v>100</v>
      </c>
      <c r="P61" s="10">
        <v>100</v>
      </c>
      <c r="Q61" s="10">
        <v>100</v>
      </c>
      <c r="R61" s="10"/>
    </row>
    <row r="62" spans="1:18" s="1" customFormat="1" ht="57" customHeight="1">
      <c r="A62" s="50" t="s">
        <v>251</v>
      </c>
      <c r="B62" s="45" t="s">
        <v>308</v>
      </c>
      <c r="C62" s="45"/>
      <c r="D62" s="45"/>
      <c r="E62" s="10">
        <v>100</v>
      </c>
      <c r="F62" s="10">
        <v>100</v>
      </c>
      <c r="G62" s="10">
        <v>100</v>
      </c>
      <c r="H62" s="10">
        <v>100</v>
      </c>
      <c r="I62" s="10">
        <v>100</v>
      </c>
      <c r="J62" s="10">
        <v>100</v>
      </c>
      <c r="K62" s="10">
        <v>100</v>
      </c>
      <c r="L62" s="10">
        <v>100</v>
      </c>
      <c r="M62" s="10">
        <v>100</v>
      </c>
      <c r="N62" s="10">
        <v>100</v>
      </c>
      <c r="O62" s="10">
        <v>100</v>
      </c>
      <c r="P62" s="10">
        <v>100</v>
      </c>
      <c r="Q62" s="10">
        <v>100</v>
      </c>
      <c r="R62" s="10"/>
    </row>
    <row r="63" spans="1:18" s="1" customFormat="1" ht="22.5" customHeight="1">
      <c r="A63" s="50"/>
      <c r="B63" s="45" t="s">
        <v>309</v>
      </c>
      <c r="C63" s="45"/>
      <c r="D63" s="45"/>
      <c r="E63" s="41"/>
      <c r="F63" s="41"/>
      <c r="G63" s="41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s="1" customFormat="1" ht="22.5" customHeight="1">
      <c r="A64" s="50"/>
      <c r="B64" s="45" t="s">
        <v>310</v>
      </c>
      <c r="C64" s="45"/>
      <c r="D64" s="45"/>
      <c r="E64" s="41"/>
      <c r="F64" s="41"/>
      <c r="G64" s="41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s="1" customFormat="1" ht="22.5" customHeight="1">
      <c r="A65" s="50"/>
      <c r="B65" s="45" t="s">
        <v>243</v>
      </c>
      <c r="C65" s="45"/>
      <c r="D65" s="45"/>
      <c r="E65" s="41"/>
      <c r="F65" s="41"/>
      <c r="G65" s="41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s="1" customFormat="1" ht="70.5" customHeight="1">
      <c r="A66" s="50"/>
      <c r="B66" s="45" t="s">
        <v>311</v>
      </c>
      <c r="C66" s="45"/>
      <c r="D66" s="45"/>
      <c r="E66" s="41"/>
      <c r="F66" s="41"/>
      <c r="G66" s="41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s="1" customFormat="1" ht="49.5" customHeight="1">
      <c r="A67" s="50" t="s">
        <v>245</v>
      </c>
      <c r="B67" s="45" t="s">
        <v>312</v>
      </c>
      <c r="C67" s="45"/>
      <c r="D67" s="45"/>
      <c r="E67" s="10">
        <v>2</v>
      </c>
      <c r="F67" s="10">
        <v>2</v>
      </c>
      <c r="G67" s="10">
        <v>2</v>
      </c>
      <c r="H67" s="10">
        <v>2</v>
      </c>
      <c r="I67" s="10">
        <v>2</v>
      </c>
      <c r="J67" s="10">
        <v>2</v>
      </c>
      <c r="K67" s="10">
        <v>2</v>
      </c>
      <c r="L67" s="10">
        <v>2</v>
      </c>
      <c r="M67" s="10">
        <v>2</v>
      </c>
      <c r="N67" s="10">
        <v>2</v>
      </c>
      <c r="O67" s="10">
        <v>2</v>
      </c>
      <c r="P67" s="10">
        <v>2</v>
      </c>
      <c r="Q67" s="10">
        <v>2</v>
      </c>
      <c r="R67" s="10"/>
    </row>
    <row r="68" spans="1:18" s="1" customFormat="1" ht="57" customHeight="1">
      <c r="A68" s="50" t="s">
        <v>247</v>
      </c>
      <c r="B68" s="45" t="s">
        <v>822</v>
      </c>
      <c r="C68" s="45"/>
      <c r="D68" s="45"/>
      <c r="E68" s="10">
        <v>5</v>
      </c>
      <c r="F68" s="10">
        <v>5</v>
      </c>
      <c r="G68" s="10">
        <v>5</v>
      </c>
      <c r="H68" s="10">
        <v>5</v>
      </c>
      <c r="I68" s="10">
        <v>5</v>
      </c>
      <c r="J68" s="10">
        <v>5</v>
      </c>
      <c r="K68" s="10">
        <v>5</v>
      </c>
      <c r="L68" s="10">
        <v>5</v>
      </c>
      <c r="M68" s="10">
        <v>5</v>
      </c>
      <c r="N68" s="10">
        <v>5</v>
      </c>
      <c r="O68" s="10">
        <v>5</v>
      </c>
      <c r="P68" s="10">
        <v>5</v>
      </c>
      <c r="Q68" s="10">
        <v>5</v>
      </c>
      <c r="R68" s="10"/>
    </row>
    <row r="69" spans="1:18" s="1" customFormat="1" ht="42.75" customHeight="1">
      <c r="A69" s="50" t="s">
        <v>249</v>
      </c>
      <c r="B69" s="45" t="s">
        <v>313</v>
      </c>
      <c r="C69" s="45"/>
      <c r="D69" s="45"/>
      <c r="E69" s="10">
        <v>5</v>
      </c>
      <c r="F69" s="10">
        <v>5</v>
      </c>
      <c r="G69" s="10">
        <v>5</v>
      </c>
      <c r="H69" s="10">
        <v>5</v>
      </c>
      <c r="I69" s="10">
        <v>5</v>
      </c>
      <c r="J69" s="10">
        <v>5</v>
      </c>
      <c r="K69" s="10">
        <v>5</v>
      </c>
      <c r="L69" s="10">
        <v>5</v>
      </c>
      <c r="M69" s="10">
        <v>5</v>
      </c>
      <c r="N69" s="10">
        <v>5</v>
      </c>
      <c r="O69" s="10">
        <v>5</v>
      </c>
      <c r="P69" s="10">
        <v>5</v>
      </c>
      <c r="Q69" s="10">
        <v>5</v>
      </c>
      <c r="R69" s="10"/>
    </row>
    <row r="70" spans="1:18" s="1" customFormat="1" ht="22.5" customHeight="1">
      <c r="A70" s="464"/>
      <c r="B70" s="465" t="s">
        <v>355</v>
      </c>
      <c r="C70" s="466"/>
      <c r="D70" s="467"/>
      <c r="E70" s="42"/>
      <c r="F70" s="42"/>
      <c r="G70" s="42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10"/>
    </row>
    <row r="71" spans="1:18" s="1" customFormat="1" ht="60.75" customHeight="1">
      <c r="A71" s="50" t="s">
        <v>331</v>
      </c>
      <c r="B71" s="45" t="s">
        <v>791</v>
      </c>
      <c r="C71" s="24"/>
      <c r="D71" s="24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s="1" customFormat="1" ht="37.5" customHeight="1">
      <c r="A72" s="50"/>
      <c r="B72" s="45" t="s">
        <v>792</v>
      </c>
      <c r="C72" s="45"/>
      <c r="D72" s="45"/>
      <c r="E72" s="41"/>
      <c r="F72" s="41"/>
      <c r="G72" s="41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s="1" customFormat="1" ht="22.5" customHeight="1">
      <c r="A73" s="50"/>
      <c r="B73" s="45" t="s">
        <v>793</v>
      </c>
      <c r="C73" s="45"/>
      <c r="D73" s="45"/>
      <c r="E73" s="41"/>
      <c r="F73" s="41"/>
      <c r="G73" s="41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s="1" customFormat="1" ht="39" customHeight="1">
      <c r="A74" s="50"/>
      <c r="B74" s="45" t="s">
        <v>794</v>
      </c>
      <c r="C74" s="24" t="s">
        <v>67</v>
      </c>
      <c r="D74" s="24">
        <v>0.3</v>
      </c>
      <c r="E74" s="10">
        <v>27.2</v>
      </c>
      <c r="F74" s="10">
        <v>27.2</v>
      </c>
      <c r="G74" s="10">
        <v>27.2</v>
      </c>
      <c r="H74" s="10">
        <v>27.2</v>
      </c>
      <c r="I74" s="10">
        <v>27.2</v>
      </c>
      <c r="J74" s="10">
        <v>27.2</v>
      </c>
      <c r="K74" s="10">
        <v>27.2</v>
      </c>
      <c r="L74" s="10">
        <v>27.2</v>
      </c>
      <c r="M74" s="10">
        <v>27.2</v>
      </c>
      <c r="N74" s="10">
        <v>27.2</v>
      </c>
      <c r="O74" s="10">
        <v>27.2</v>
      </c>
      <c r="P74" s="10">
        <v>27.2</v>
      </c>
      <c r="Q74" s="10">
        <v>27.2</v>
      </c>
      <c r="R74" s="10"/>
    </row>
    <row r="75" spans="1:18" s="1" customFormat="1" ht="39" customHeight="1">
      <c r="A75" s="50"/>
      <c r="B75" s="45" t="s">
        <v>795</v>
      </c>
      <c r="C75" s="45"/>
      <c r="D75" s="45"/>
      <c r="E75" s="41"/>
      <c r="F75" s="41"/>
      <c r="G75" s="41"/>
      <c r="H75" s="41"/>
      <c r="I75" s="41"/>
      <c r="J75" s="41"/>
      <c r="K75" s="41"/>
      <c r="L75" s="10"/>
      <c r="M75" s="41"/>
      <c r="N75" s="10"/>
      <c r="O75" s="10"/>
      <c r="P75" s="41"/>
      <c r="Q75" s="10"/>
      <c r="R75" s="10"/>
    </row>
    <row r="76" spans="1:18" s="1" customFormat="1" ht="37.5" customHeight="1">
      <c r="A76" s="50"/>
      <c r="B76" s="45" t="s">
        <v>796</v>
      </c>
      <c r="C76" s="45"/>
      <c r="D76" s="45"/>
      <c r="E76" s="41"/>
      <c r="F76" s="41"/>
      <c r="G76" s="41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s="1" customFormat="1" ht="30" customHeight="1">
      <c r="A77" s="50"/>
      <c r="B77" s="45" t="s">
        <v>797</v>
      </c>
      <c r="C77" s="45"/>
      <c r="D77" s="45"/>
      <c r="E77" s="41"/>
      <c r="F77" s="41"/>
      <c r="G77" s="41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s="1" customFormat="1" ht="36" customHeight="1">
      <c r="A78" s="50"/>
      <c r="B78" s="45" t="s">
        <v>798</v>
      </c>
      <c r="C78" s="24" t="s">
        <v>336</v>
      </c>
      <c r="D78" s="24">
        <v>0.4</v>
      </c>
      <c r="E78" s="10">
        <v>10.3</v>
      </c>
      <c r="F78" s="10">
        <v>10.3</v>
      </c>
      <c r="G78" s="10">
        <v>10.3</v>
      </c>
      <c r="H78" s="10">
        <v>10.3</v>
      </c>
      <c r="I78" s="10">
        <v>10.3</v>
      </c>
      <c r="J78" s="10">
        <v>10.3</v>
      </c>
      <c r="K78" s="10">
        <v>10.3</v>
      </c>
      <c r="L78" s="10">
        <v>10.3</v>
      </c>
      <c r="M78" s="10">
        <v>10.3</v>
      </c>
      <c r="N78" s="10">
        <v>35</v>
      </c>
      <c r="O78" s="10">
        <v>35</v>
      </c>
      <c r="P78" s="10">
        <v>35</v>
      </c>
      <c r="Q78" s="10">
        <v>35</v>
      </c>
      <c r="R78" s="10"/>
    </row>
    <row r="79" spans="1:18" s="1" customFormat="1" ht="60.75" customHeight="1">
      <c r="A79" s="50"/>
      <c r="B79" s="45" t="s">
        <v>799</v>
      </c>
      <c r="C79" s="24" t="s">
        <v>67</v>
      </c>
      <c r="D79" s="24">
        <v>0.05</v>
      </c>
      <c r="E79" s="10">
        <v>0</v>
      </c>
      <c r="F79" s="10">
        <v>0</v>
      </c>
      <c r="G79" s="10">
        <v>0</v>
      </c>
      <c r="H79" s="10" t="s">
        <v>333</v>
      </c>
      <c r="I79" s="10">
        <v>0</v>
      </c>
      <c r="J79" s="10" t="s">
        <v>333</v>
      </c>
      <c r="K79" s="10">
        <v>0</v>
      </c>
      <c r="L79" s="10" t="s">
        <v>333</v>
      </c>
      <c r="M79" s="10">
        <v>0</v>
      </c>
      <c r="N79" s="10" t="s">
        <v>333</v>
      </c>
      <c r="O79" s="10">
        <v>0</v>
      </c>
      <c r="P79" s="10" t="s">
        <v>333</v>
      </c>
      <c r="Q79" s="10" t="s">
        <v>333</v>
      </c>
      <c r="R79" s="10"/>
    </row>
    <row r="80" spans="1:18" s="1" customFormat="1" ht="45" customHeight="1">
      <c r="A80" s="50"/>
      <c r="B80" s="45" t="s">
        <v>800</v>
      </c>
      <c r="C80" s="24" t="s">
        <v>67</v>
      </c>
      <c r="D80" s="24">
        <v>0.07</v>
      </c>
      <c r="E80" s="10">
        <v>100</v>
      </c>
      <c r="F80" s="10">
        <v>100</v>
      </c>
      <c r="G80" s="10">
        <v>100</v>
      </c>
      <c r="H80" s="10" t="s">
        <v>332</v>
      </c>
      <c r="I80" s="10">
        <v>100</v>
      </c>
      <c r="J80" s="10" t="s">
        <v>332</v>
      </c>
      <c r="K80" s="10">
        <v>100</v>
      </c>
      <c r="L80" s="10" t="s">
        <v>332</v>
      </c>
      <c r="M80" s="10">
        <v>100</v>
      </c>
      <c r="N80" s="10" t="s">
        <v>332</v>
      </c>
      <c r="O80" s="10">
        <v>100</v>
      </c>
      <c r="P80" s="10" t="s">
        <v>332</v>
      </c>
      <c r="Q80" s="10" t="s">
        <v>332</v>
      </c>
      <c r="R80" s="10"/>
    </row>
    <row r="81" spans="1:18" s="1" customFormat="1" ht="59.25" customHeight="1">
      <c r="A81" s="50"/>
      <c r="B81" s="45" t="s">
        <v>801</v>
      </c>
      <c r="C81" s="45"/>
      <c r="D81" s="45"/>
      <c r="E81" s="41"/>
      <c r="F81" s="41"/>
      <c r="G81" s="41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s="1" customFormat="1" ht="37.5" customHeight="1">
      <c r="A82" s="50"/>
      <c r="B82" s="45" t="s">
        <v>802</v>
      </c>
      <c r="C82" s="45"/>
      <c r="D82" s="45"/>
      <c r="E82" s="41"/>
      <c r="F82" s="41"/>
      <c r="G82" s="41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s="1" customFormat="1" ht="22.5" customHeight="1">
      <c r="A83" s="50"/>
      <c r="B83" s="45" t="s">
        <v>803</v>
      </c>
      <c r="C83" s="45"/>
      <c r="D83" s="45"/>
      <c r="E83" s="41"/>
      <c r="F83" s="41"/>
      <c r="G83" s="41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s="1" customFormat="1" ht="33.75" customHeight="1">
      <c r="A84" s="50"/>
      <c r="B84" s="45" t="s">
        <v>804</v>
      </c>
      <c r="C84" s="45" t="s">
        <v>67</v>
      </c>
      <c r="D84" s="45">
        <v>0.05</v>
      </c>
      <c r="E84" s="41">
        <v>0</v>
      </c>
      <c r="F84" s="41">
        <v>99.8</v>
      </c>
      <c r="G84" s="41">
        <v>99.8</v>
      </c>
      <c r="H84" s="10">
        <v>27.6</v>
      </c>
      <c r="I84" s="10">
        <v>26.9</v>
      </c>
      <c r="J84" s="10">
        <v>63.3</v>
      </c>
      <c r="K84" s="10">
        <v>59.2</v>
      </c>
      <c r="L84" s="10">
        <v>77.1</v>
      </c>
      <c r="M84" s="10">
        <v>72.8</v>
      </c>
      <c r="N84" s="10">
        <v>96</v>
      </c>
      <c r="O84" s="10">
        <v>99.6</v>
      </c>
      <c r="P84" s="10">
        <v>96</v>
      </c>
      <c r="Q84" s="10">
        <v>96</v>
      </c>
      <c r="R84" s="10"/>
    </row>
    <row r="85" spans="1:18" s="1" customFormat="1" ht="48" customHeight="1">
      <c r="A85" s="50"/>
      <c r="B85" s="45" t="s">
        <v>805</v>
      </c>
      <c r="C85" s="45" t="s">
        <v>67</v>
      </c>
      <c r="D85" s="45">
        <v>0.08</v>
      </c>
      <c r="E85" s="41">
        <v>100</v>
      </c>
      <c r="F85" s="41">
        <v>100</v>
      </c>
      <c r="G85" s="41">
        <v>100</v>
      </c>
      <c r="H85" s="10" t="s">
        <v>332</v>
      </c>
      <c r="I85" s="10">
        <v>100</v>
      </c>
      <c r="J85" s="10" t="s">
        <v>332</v>
      </c>
      <c r="K85" s="10">
        <v>100</v>
      </c>
      <c r="L85" s="10" t="s">
        <v>332</v>
      </c>
      <c r="M85" s="10">
        <v>100</v>
      </c>
      <c r="N85" s="10" t="s">
        <v>332</v>
      </c>
      <c r="O85" s="10">
        <v>100</v>
      </c>
      <c r="P85" s="10" t="s">
        <v>332</v>
      </c>
      <c r="Q85" s="10" t="s">
        <v>332</v>
      </c>
      <c r="R85" s="10"/>
    </row>
    <row r="86" spans="1:18" s="1" customFormat="1" ht="48.75" customHeight="1">
      <c r="A86" s="50"/>
      <c r="B86" s="45" t="s">
        <v>806</v>
      </c>
      <c r="C86" s="45" t="s">
        <v>67</v>
      </c>
      <c r="D86" s="45">
        <v>0.05</v>
      </c>
      <c r="E86" s="41">
        <v>0</v>
      </c>
      <c r="F86" s="41">
        <v>0</v>
      </c>
      <c r="G86" s="41">
        <v>0</v>
      </c>
      <c r="H86" s="10" t="s">
        <v>333</v>
      </c>
      <c r="I86" s="10">
        <v>0</v>
      </c>
      <c r="J86" s="10" t="s">
        <v>333</v>
      </c>
      <c r="K86" s="10">
        <v>0</v>
      </c>
      <c r="L86" s="10" t="s">
        <v>333</v>
      </c>
      <c r="M86" s="10">
        <v>0</v>
      </c>
      <c r="N86" s="10" t="s">
        <v>333</v>
      </c>
      <c r="O86" s="10">
        <v>0</v>
      </c>
      <c r="P86" s="10" t="s">
        <v>333</v>
      </c>
      <c r="Q86" s="10" t="s">
        <v>333</v>
      </c>
      <c r="R86" s="10"/>
    </row>
    <row r="87" spans="1:18" s="1" customFormat="1" ht="18" customHeight="1">
      <c r="A87" s="50"/>
      <c r="B87" s="461" t="s">
        <v>356</v>
      </c>
      <c r="C87" s="462"/>
      <c r="D87" s="463"/>
      <c r="E87" s="41"/>
      <c r="F87" s="41"/>
      <c r="G87" s="41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s="1" customFormat="1" ht="19.5" customHeight="1">
      <c r="A88" s="50" t="s">
        <v>331</v>
      </c>
      <c r="B88" s="282" t="s">
        <v>337</v>
      </c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4"/>
    </row>
    <row r="89" spans="1:18" s="1" customFormat="1" ht="15.75" customHeight="1">
      <c r="A89" s="50" t="s">
        <v>245</v>
      </c>
      <c r="B89" s="45" t="s">
        <v>338</v>
      </c>
      <c r="C89" s="45"/>
      <c r="D89" s="45"/>
      <c r="E89" s="41"/>
      <c r="F89" s="41"/>
      <c r="G89" s="41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s="1" customFormat="1" ht="24" customHeight="1">
      <c r="A90" s="50"/>
      <c r="B90" s="45" t="s">
        <v>339</v>
      </c>
      <c r="C90" s="45" t="s">
        <v>335</v>
      </c>
      <c r="D90" s="45"/>
      <c r="E90" s="10">
        <v>5010</v>
      </c>
      <c r="F90" s="10">
        <v>5384</v>
      </c>
      <c r="G90" s="44">
        <v>5384</v>
      </c>
      <c r="H90" s="10">
        <v>2923</v>
      </c>
      <c r="I90" s="10">
        <v>2923</v>
      </c>
      <c r="J90" s="10">
        <v>2923</v>
      </c>
      <c r="K90" s="10">
        <v>2923</v>
      </c>
      <c r="L90" s="10">
        <v>2923</v>
      </c>
      <c r="M90" s="10">
        <v>2923</v>
      </c>
      <c r="N90" s="10">
        <v>2923</v>
      </c>
      <c r="O90" s="10">
        <v>2923</v>
      </c>
      <c r="P90" s="10">
        <v>2474</v>
      </c>
      <c r="Q90" s="10">
        <v>2383</v>
      </c>
      <c r="R90" s="10"/>
    </row>
    <row r="91" spans="1:18" s="1" customFormat="1" ht="15" customHeight="1">
      <c r="A91" s="50" t="s">
        <v>247</v>
      </c>
      <c r="B91" s="45" t="s">
        <v>340</v>
      </c>
      <c r="C91" s="45"/>
      <c r="D91" s="45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s="1" customFormat="1" ht="57.75" customHeight="1">
      <c r="A92" s="50" t="s">
        <v>865</v>
      </c>
      <c r="B92" s="45" t="s">
        <v>864</v>
      </c>
      <c r="C92" s="45" t="s">
        <v>67</v>
      </c>
      <c r="D92" s="45"/>
      <c r="E92" s="10">
        <v>0</v>
      </c>
      <c r="F92" s="10" t="s">
        <v>341</v>
      </c>
      <c r="G92" s="10">
        <v>0</v>
      </c>
      <c r="H92" s="10" t="s">
        <v>341</v>
      </c>
      <c r="I92" s="10">
        <v>0</v>
      </c>
      <c r="J92" s="10" t="s">
        <v>341</v>
      </c>
      <c r="K92" s="10">
        <v>0</v>
      </c>
      <c r="L92" s="10" t="s">
        <v>341</v>
      </c>
      <c r="M92" s="10">
        <v>0</v>
      </c>
      <c r="N92" s="10" t="s">
        <v>341</v>
      </c>
      <c r="O92" s="10">
        <v>0</v>
      </c>
      <c r="P92" s="10" t="s">
        <v>341</v>
      </c>
      <c r="Q92" s="10" t="s">
        <v>341</v>
      </c>
      <c r="R92" s="10"/>
    </row>
    <row r="93" spans="1:18" s="1" customFormat="1" ht="25.5" customHeight="1">
      <c r="A93" s="50" t="s">
        <v>866</v>
      </c>
      <c r="B93" s="45" t="s">
        <v>342</v>
      </c>
      <c r="C93" s="45" t="s">
        <v>67</v>
      </c>
      <c r="D93" s="45"/>
      <c r="E93" s="10">
        <v>91.5</v>
      </c>
      <c r="F93" s="10" t="s">
        <v>352</v>
      </c>
      <c r="G93" s="10">
        <v>90.4</v>
      </c>
      <c r="H93" s="10" t="s">
        <v>332</v>
      </c>
      <c r="I93" s="10">
        <v>95.4</v>
      </c>
      <c r="J93" s="10" t="s">
        <v>332</v>
      </c>
      <c r="K93" s="10">
        <v>91.6</v>
      </c>
      <c r="L93" s="10" t="s">
        <v>332</v>
      </c>
      <c r="M93" s="10">
        <v>91.1</v>
      </c>
      <c r="N93" s="10" t="s">
        <v>332</v>
      </c>
      <c r="O93" s="10">
        <v>90</v>
      </c>
      <c r="P93" s="10" t="s">
        <v>332</v>
      </c>
      <c r="Q93" s="10" t="s">
        <v>332</v>
      </c>
      <c r="R93" s="10"/>
    </row>
    <row r="94" spans="1:18" s="1" customFormat="1" ht="24" customHeight="1">
      <c r="A94" s="50"/>
      <c r="B94" s="282" t="s">
        <v>343</v>
      </c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4"/>
    </row>
    <row r="95" spans="1:18" s="1" customFormat="1" ht="17.25" customHeight="1">
      <c r="A95" s="50"/>
      <c r="B95" s="285" t="s">
        <v>807</v>
      </c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7"/>
    </row>
    <row r="96" spans="1:18" s="1" customFormat="1" ht="10.5" customHeight="1">
      <c r="A96" s="50"/>
      <c r="B96" s="45" t="s">
        <v>30</v>
      </c>
      <c r="C96" s="45"/>
      <c r="D96" s="45"/>
      <c r="E96" s="41"/>
      <c r="F96" s="41"/>
      <c r="G96" s="41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s="1" customFormat="1" ht="24.75" customHeight="1">
      <c r="A97" s="50" t="s">
        <v>245</v>
      </c>
      <c r="B97" s="45" t="s">
        <v>339</v>
      </c>
      <c r="C97" s="45" t="s">
        <v>335</v>
      </c>
      <c r="D97" s="24">
        <v>0.28</v>
      </c>
      <c r="E97" s="10">
        <v>5227</v>
      </c>
      <c r="F97" s="10">
        <v>5384</v>
      </c>
      <c r="G97" s="10">
        <v>5384</v>
      </c>
      <c r="H97" s="10">
        <v>2923</v>
      </c>
      <c r="I97" s="10">
        <v>2923</v>
      </c>
      <c r="J97" s="10">
        <v>2923</v>
      </c>
      <c r="K97" s="10">
        <v>2923</v>
      </c>
      <c r="L97" s="10">
        <v>2923</v>
      </c>
      <c r="M97" s="10">
        <v>2923</v>
      </c>
      <c r="N97" s="10">
        <v>2923</v>
      </c>
      <c r="O97" s="10">
        <v>2923</v>
      </c>
      <c r="P97" s="10">
        <v>2474</v>
      </c>
      <c r="Q97" s="10">
        <v>2383</v>
      </c>
      <c r="R97" s="10"/>
    </row>
    <row r="98" spans="1:18" s="1" customFormat="1" ht="49.5" customHeight="1">
      <c r="A98" s="50" t="s">
        <v>247</v>
      </c>
      <c r="B98" s="45" t="s">
        <v>344</v>
      </c>
      <c r="C98" s="45" t="s">
        <v>345</v>
      </c>
      <c r="D98" s="24">
        <v>0.1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/>
    </row>
    <row r="99" spans="1:18" s="1" customFormat="1" ht="17.25" customHeight="1">
      <c r="A99" s="50"/>
      <c r="B99" s="282" t="s">
        <v>346</v>
      </c>
      <c r="C99" s="283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4"/>
    </row>
    <row r="100" spans="1:18" s="1" customFormat="1" ht="18" customHeight="1">
      <c r="A100" s="50"/>
      <c r="B100" s="45" t="s">
        <v>347</v>
      </c>
      <c r="C100" s="45"/>
      <c r="D100" s="45"/>
      <c r="E100" s="41"/>
      <c r="F100" s="41"/>
      <c r="G100" s="41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s="1" customFormat="1" ht="12.75" customHeight="1">
      <c r="A101" s="50"/>
      <c r="B101" s="45" t="s">
        <v>30</v>
      </c>
      <c r="C101" s="45"/>
      <c r="D101" s="45"/>
      <c r="E101" s="41"/>
      <c r="F101" s="41"/>
      <c r="G101" s="41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s="1" customFormat="1" ht="36.75" customHeight="1">
      <c r="A102" s="50" t="s">
        <v>257</v>
      </c>
      <c r="B102" s="45" t="s">
        <v>348</v>
      </c>
      <c r="C102" s="45" t="s">
        <v>67</v>
      </c>
      <c r="D102" s="468">
        <v>0.06</v>
      </c>
      <c r="E102" s="10">
        <v>4.3</v>
      </c>
      <c r="F102" s="10" t="s">
        <v>349</v>
      </c>
      <c r="G102" s="10">
        <v>4.3</v>
      </c>
      <c r="H102" s="10" t="s">
        <v>349</v>
      </c>
      <c r="I102" s="10">
        <v>0</v>
      </c>
      <c r="J102" s="10" t="s">
        <v>349</v>
      </c>
      <c r="K102" s="10">
        <v>0</v>
      </c>
      <c r="L102" s="10" t="s">
        <v>349</v>
      </c>
      <c r="M102" s="10">
        <v>0</v>
      </c>
      <c r="N102" s="10">
        <v>0</v>
      </c>
      <c r="O102" s="10">
        <v>0</v>
      </c>
      <c r="P102" s="10" t="s">
        <v>349</v>
      </c>
      <c r="Q102" s="10" t="s">
        <v>349</v>
      </c>
      <c r="R102" s="10"/>
    </row>
    <row r="103" spans="1:18" s="1" customFormat="1" ht="60.75" customHeight="1">
      <c r="A103" s="50" t="s">
        <v>258</v>
      </c>
      <c r="B103" s="45" t="s">
        <v>867</v>
      </c>
      <c r="C103" s="45" t="s">
        <v>67</v>
      </c>
      <c r="D103" s="24">
        <v>0.06</v>
      </c>
      <c r="E103" s="10">
        <v>0</v>
      </c>
      <c r="F103" s="10" t="s">
        <v>341</v>
      </c>
      <c r="G103" s="10">
        <v>0</v>
      </c>
      <c r="H103" s="10" t="s">
        <v>341</v>
      </c>
      <c r="I103" s="10">
        <v>0</v>
      </c>
      <c r="J103" s="10" t="s">
        <v>341</v>
      </c>
      <c r="K103" s="10">
        <v>0</v>
      </c>
      <c r="L103" s="10" t="s">
        <v>341</v>
      </c>
      <c r="M103" s="10">
        <v>0</v>
      </c>
      <c r="N103" s="10" t="s">
        <v>341</v>
      </c>
      <c r="O103" s="10">
        <v>0</v>
      </c>
      <c r="P103" s="10" t="s">
        <v>341</v>
      </c>
      <c r="Q103" s="10" t="s">
        <v>341</v>
      </c>
      <c r="R103" s="10"/>
    </row>
    <row r="104" spans="1:18" s="1" customFormat="1" ht="30.75" customHeight="1">
      <c r="A104" s="50" t="s">
        <v>261</v>
      </c>
      <c r="B104" s="45" t="s">
        <v>350</v>
      </c>
      <c r="C104" s="45" t="s">
        <v>345</v>
      </c>
      <c r="D104" s="24">
        <v>0.1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/>
    </row>
    <row r="105" spans="1:18" s="1" customFormat="1" ht="23.25" customHeight="1">
      <c r="A105" s="50"/>
      <c r="B105" s="282" t="s">
        <v>868</v>
      </c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4"/>
    </row>
    <row r="106" spans="1:18" s="1" customFormat="1" ht="17.25" customHeight="1">
      <c r="A106" s="50"/>
      <c r="B106" s="285" t="s">
        <v>351</v>
      </c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7"/>
    </row>
    <row r="107" spans="1:18" s="1" customFormat="1" ht="12" customHeight="1">
      <c r="A107" s="50"/>
      <c r="B107" s="45" t="s">
        <v>30</v>
      </c>
      <c r="C107" s="45"/>
      <c r="D107" s="45"/>
      <c r="E107" s="41"/>
      <c r="F107" s="41"/>
      <c r="G107" s="41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s="1" customFormat="1" ht="22.5" customHeight="1">
      <c r="A108" s="50" t="s">
        <v>281</v>
      </c>
      <c r="B108" s="45" t="s">
        <v>342</v>
      </c>
      <c r="C108" s="45" t="s">
        <v>67</v>
      </c>
      <c r="D108" s="24">
        <v>0.2</v>
      </c>
      <c r="E108" s="10">
        <v>87.5</v>
      </c>
      <c r="F108" s="10" t="s">
        <v>352</v>
      </c>
      <c r="G108" s="10">
        <v>90.9</v>
      </c>
      <c r="H108" s="10" t="s">
        <v>332</v>
      </c>
      <c r="I108" s="10">
        <v>95.4</v>
      </c>
      <c r="J108" s="10" t="s">
        <v>332</v>
      </c>
      <c r="K108" s="10">
        <v>91.6</v>
      </c>
      <c r="L108" s="10" t="s">
        <v>332</v>
      </c>
      <c r="M108" s="10">
        <v>91.1</v>
      </c>
      <c r="N108" s="10" t="s">
        <v>332</v>
      </c>
      <c r="O108" s="10">
        <v>90</v>
      </c>
      <c r="P108" s="10" t="s">
        <v>332</v>
      </c>
      <c r="Q108" s="10" t="s">
        <v>332</v>
      </c>
      <c r="R108" s="10"/>
    </row>
    <row r="109" spans="1:18" s="1" customFormat="1" ht="83.25" customHeight="1">
      <c r="A109" s="50" t="s">
        <v>283</v>
      </c>
      <c r="B109" s="45" t="s">
        <v>353</v>
      </c>
      <c r="C109" s="45" t="s">
        <v>67</v>
      </c>
      <c r="D109" s="24">
        <v>0.1</v>
      </c>
      <c r="E109" s="10">
        <v>100</v>
      </c>
      <c r="F109" s="10">
        <v>100</v>
      </c>
      <c r="G109" s="10">
        <v>100</v>
      </c>
      <c r="H109" s="10">
        <v>100</v>
      </c>
      <c r="I109" s="10">
        <v>100</v>
      </c>
      <c r="J109" s="10">
        <v>100</v>
      </c>
      <c r="K109" s="10">
        <v>100</v>
      </c>
      <c r="L109" s="10">
        <v>100</v>
      </c>
      <c r="M109" s="10">
        <v>100</v>
      </c>
      <c r="N109" s="10">
        <v>100</v>
      </c>
      <c r="O109" s="10">
        <v>100</v>
      </c>
      <c r="P109" s="10">
        <v>100</v>
      </c>
      <c r="Q109" s="10">
        <v>100</v>
      </c>
      <c r="R109" s="10"/>
    </row>
    <row r="110" spans="1:18" s="1" customFormat="1" ht="52.5" customHeight="1">
      <c r="A110" s="50" t="s">
        <v>285</v>
      </c>
      <c r="B110" s="45" t="s">
        <v>354</v>
      </c>
      <c r="C110" s="45"/>
      <c r="D110" s="24">
        <v>0.1</v>
      </c>
      <c r="E110" s="10">
        <v>100</v>
      </c>
      <c r="F110" s="10">
        <v>100</v>
      </c>
      <c r="G110" s="10">
        <v>100</v>
      </c>
      <c r="H110" s="10">
        <v>100</v>
      </c>
      <c r="I110" s="10">
        <v>100</v>
      </c>
      <c r="J110" s="10">
        <v>100</v>
      </c>
      <c r="K110" s="10">
        <v>100</v>
      </c>
      <c r="L110" s="10">
        <v>100</v>
      </c>
      <c r="M110" s="10">
        <v>100</v>
      </c>
      <c r="N110" s="10">
        <v>100</v>
      </c>
      <c r="O110" s="10">
        <v>100</v>
      </c>
      <c r="P110" s="10">
        <v>100</v>
      </c>
      <c r="Q110" s="10">
        <v>100</v>
      </c>
      <c r="R110" s="10" t="s">
        <v>869</v>
      </c>
    </row>
    <row r="111" spans="1:18" s="1" customFormat="1" ht="32.25" customHeight="1">
      <c r="A111" s="50"/>
      <c r="B111" s="52" t="s">
        <v>97</v>
      </c>
      <c r="C111" s="52"/>
      <c r="D111" s="52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9"/>
    </row>
    <row r="112" spans="1:18" ht="51.75" customHeight="1">
      <c r="A112" s="469"/>
      <c r="B112" s="470" t="s">
        <v>936</v>
      </c>
      <c r="C112" s="470"/>
      <c r="D112" s="470"/>
      <c r="E112" s="26"/>
      <c r="F112" s="26"/>
      <c r="G112" s="26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ht="39" customHeight="1">
      <c r="A113" s="469"/>
      <c r="B113" s="470" t="s">
        <v>937</v>
      </c>
      <c r="C113" s="470" t="s">
        <v>938</v>
      </c>
      <c r="D113" s="24">
        <v>0.5</v>
      </c>
      <c r="E113" s="10">
        <v>67.2</v>
      </c>
      <c r="F113" s="10">
        <v>67.2</v>
      </c>
      <c r="G113" s="10">
        <v>67.2</v>
      </c>
      <c r="H113" s="10">
        <v>67.2</v>
      </c>
      <c r="I113" s="10">
        <v>67.2</v>
      </c>
      <c r="J113" s="10">
        <v>67.2</v>
      </c>
      <c r="K113" s="10">
        <v>67.2</v>
      </c>
      <c r="L113" s="10">
        <v>67.2</v>
      </c>
      <c r="M113" s="10">
        <v>67.2</v>
      </c>
      <c r="N113" s="10">
        <v>67.2</v>
      </c>
      <c r="O113" s="10">
        <v>67.2</v>
      </c>
      <c r="P113" s="10">
        <v>67.2</v>
      </c>
      <c r="Q113" s="10">
        <v>67.2</v>
      </c>
      <c r="R113" s="7"/>
    </row>
    <row r="114" spans="1:18" ht="33.75">
      <c r="A114" s="471"/>
      <c r="B114" s="30" t="s">
        <v>940</v>
      </c>
      <c r="C114" s="30" t="s">
        <v>939</v>
      </c>
      <c r="D114" s="24">
        <v>0.5</v>
      </c>
      <c r="E114" s="10">
        <v>81</v>
      </c>
      <c r="F114" s="10">
        <v>81</v>
      </c>
      <c r="G114" s="10">
        <v>81</v>
      </c>
      <c r="H114" s="10">
        <v>81</v>
      </c>
      <c r="I114" s="10">
        <v>81</v>
      </c>
      <c r="J114" s="10">
        <v>81</v>
      </c>
      <c r="K114" s="10">
        <v>81</v>
      </c>
      <c r="L114" s="10">
        <v>81</v>
      </c>
      <c r="M114" s="10">
        <v>81</v>
      </c>
      <c r="N114" s="10">
        <v>81</v>
      </c>
      <c r="O114" s="10">
        <v>81</v>
      </c>
      <c r="P114" s="10">
        <v>81</v>
      </c>
      <c r="Q114" s="10">
        <v>81</v>
      </c>
      <c r="R114" s="7"/>
    </row>
    <row r="115" spans="1:18" ht="31.5" customHeight="1">
      <c r="A115" s="469"/>
      <c r="B115" s="472" t="s">
        <v>223</v>
      </c>
      <c r="C115" s="470" t="s">
        <v>938</v>
      </c>
      <c r="D115" s="473">
        <v>0.5</v>
      </c>
      <c r="E115" s="10">
        <v>67.2</v>
      </c>
      <c r="F115" s="10">
        <v>67.2</v>
      </c>
      <c r="G115" s="10">
        <v>67.2</v>
      </c>
      <c r="H115" s="10">
        <v>67.2</v>
      </c>
      <c r="I115" s="10">
        <v>67.2</v>
      </c>
      <c r="J115" s="10">
        <v>67.2</v>
      </c>
      <c r="K115" s="10">
        <v>67.2</v>
      </c>
      <c r="L115" s="10">
        <v>67.2</v>
      </c>
      <c r="M115" s="10">
        <v>67.2</v>
      </c>
      <c r="N115" s="10">
        <v>67.2</v>
      </c>
      <c r="O115" s="10">
        <v>67.2</v>
      </c>
      <c r="P115" s="10">
        <v>67.2</v>
      </c>
      <c r="Q115" s="10">
        <v>67.2</v>
      </c>
      <c r="R115" s="7"/>
    </row>
    <row r="116" spans="1:18" ht="33.75">
      <c r="A116" s="471"/>
      <c r="B116" s="474" t="s">
        <v>941</v>
      </c>
      <c r="C116" s="474" t="s">
        <v>939</v>
      </c>
      <c r="D116" s="473">
        <v>0.5</v>
      </c>
      <c r="E116" s="262">
        <v>81</v>
      </c>
      <c r="F116" s="262">
        <v>81</v>
      </c>
      <c r="G116" s="262">
        <v>81</v>
      </c>
      <c r="H116" s="262">
        <v>81</v>
      </c>
      <c r="I116" s="262">
        <v>81</v>
      </c>
      <c r="J116" s="262">
        <v>81</v>
      </c>
      <c r="K116" s="262">
        <v>81</v>
      </c>
      <c r="L116" s="262">
        <v>81</v>
      </c>
      <c r="M116" s="262">
        <v>81</v>
      </c>
      <c r="N116" s="262">
        <v>81</v>
      </c>
      <c r="O116" s="262">
        <v>81</v>
      </c>
      <c r="P116" s="262">
        <v>81</v>
      </c>
      <c r="Q116" s="262">
        <v>81</v>
      </c>
      <c r="R116" s="7"/>
    </row>
    <row r="117" spans="1:18" ht="32.25" customHeight="1">
      <c r="A117" s="471"/>
      <c r="B117" s="251" t="s">
        <v>113</v>
      </c>
      <c r="C117" s="251"/>
      <c r="D117" s="251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7"/>
    </row>
    <row r="118" spans="1:18" ht="30.75" customHeight="1">
      <c r="A118" s="471"/>
      <c r="B118" s="279" t="s">
        <v>224</v>
      </c>
      <c r="C118" s="280"/>
      <c r="D118" s="280"/>
      <c r="E118" s="280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1"/>
    </row>
    <row r="119" spans="1:18" ht="18.75" customHeight="1">
      <c r="A119" s="471"/>
      <c r="B119" s="279" t="s">
        <v>225</v>
      </c>
      <c r="C119" s="280"/>
      <c r="D119" s="280"/>
      <c r="E119" s="280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1"/>
    </row>
    <row r="120" spans="1:18" ht="18.75" customHeight="1">
      <c r="A120" s="471"/>
      <c r="B120" s="279" t="s">
        <v>226</v>
      </c>
      <c r="C120" s="280"/>
      <c r="D120" s="280"/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1"/>
    </row>
    <row r="121" spans="1:18" ht="15" customHeight="1">
      <c r="A121" s="471"/>
      <c r="B121" s="251" t="s">
        <v>45</v>
      </c>
      <c r="C121" s="30"/>
      <c r="D121" s="30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ht="36.75" customHeight="1">
      <c r="A122" s="471"/>
      <c r="B122" s="30" t="s">
        <v>48</v>
      </c>
      <c r="C122" s="30" t="s">
        <v>49</v>
      </c>
      <c r="D122" s="30">
        <v>0.3</v>
      </c>
      <c r="E122" s="7"/>
      <c r="F122" s="7">
        <v>39.8</v>
      </c>
      <c r="G122" s="7"/>
      <c r="H122" s="32">
        <v>20</v>
      </c>
      <c r="I122" s="7">
        <v>5</v>
      </c>
      <c r="J122" s="7">
        <v>20</v>
      </c>
      <c r="K122" s="7">
        <v>8</v>
      </c>
      <c r="L122" s="7">
        <v>20</v>
      </c>
      <c r="M122" s="7">
        <v>10</v>
      </c>
      <c r="N122" s="7">
        <v>20</v>
      </c>
      <c r="O122" s="7">
        <v>16</v>
      </c>
      <c r="P122" s="7">
        <v>20</v>
      </c>
      <c r="Q122" s="7">
        <v>20</v>
      </c>
      <c r="R122" s="7"/>
    </row>
    <row r="123" spans="1:18" ht="36" customHeight="1">
      <c r="A123" s="471"/>
      <c r="B123" s="30" t="s">
        <v>64</v>
      </c>
      <c r="C123" s="30" t="s">
        <v>50</v>
      </c>
      <c r="D123" s="30">
        <v>0.3</v>
      </c>
      <c r="E123" s="7"/>
      <c r="F123" s="7">
        <v>282794.61</v>
      </c>
      <c r="G123" s="7"/>
      <c r="H123" s="7">
        <v>6666.67</v>
      </c>
      <c r="I123" s="7">
        <v>1013.5</v>
      </c>
      <c r="J123" s="7">
        <v>6666.67</v>
      </c>
      <c r="K123" s="7">
        <v>2185.6</v>
      </c>
      <c r="L123" s="17">
        <v>6666.67</v>
      </c>
      <c r="M123" s="17">
        <v>3489.2</v>
      </c>
      <c r="N123" s="7">
        <v>6666.67</v>
      </c>
      <c r="O123" s="7">
        <v>4906.7</v>
      </c>
      <c r="P123" s="7">
        <v>6666.67</v>
      </c>
      <c r="Q123" s="7">
        <v>6666.67</v>
      </c>
      <c r="R123" s="7"/>
    </row>
    <row r="124" spans="1:18" ht="30" customHeight="1">
      <c r="A124" s="471"/>
      <c r="B124" s="30" t="s">
        <v>943</v>
      </c>
      <c r="C124" s="30" t="s">
        <v>54</v>
      </c>
      <c r="D124" s="30">
        <v>0.2</v>
      </c>
      <c r="E124" s="7">
        <v>1</v>
      </c>
      <c r="F124" s="7">
        <v>1</v>
      </c>
      <c r="G124" s="7">
        <v>1</v>
      </c>
      <c r="H124" s="7">
        <v>1</v>
      </c>
      <c r="I124" s="7">
        <v>1</v>
      </c>
      <c r="J124" s="7">
        <v>1</v>
      </c>
      <c r="K124" s="7">
        <v>1</v>
      </c>
      <c r="L124" s="17">
        <v>1</v>
      </c>
      <c r="M124" s="17">
        <v>1</v>
      </c>
      <c r="N124" s="7">
        <v>1</v>
      </c>
      <c r="O124" s="7">
        <v>1</v>
      </c>
      <c r="P124" s="7">
        <v>1</v>
      </c>
      <c r="Q124" s="7">
        <v>1</v>
      </c>
      <c r="R124" s="7"/>
    </row>
    <row r="125" spans="1:18" ht="33.75" customHeight="1">
      <c r="A125" s="471"/>
      <c r="B125" s="475" t="s">
        <v>883</v>
      </c>
      <c r="C125" s="30"/>
      <c r="D125" s="30">
        <v>0.2</v>
      </c>
      <c r="E125" s="7">
        <v>0</v>
      </c>
      <c r="F125" s="7">
        <v>0</v>
      </c>
      <c r="G125" s="7">
        <v>0</v>
      </c>
      <c r="H125" s="7">
        <v>172</v>
      </c>
      <c r="I125" s="7">
        <v>0</v>
      </c>
      <c r="J125" s="7">
        <v>172</v>
      </c>
      <c r="K125" s="7">
        <v>0</v>
      </c>
      <c r="L125" s="7">
        <v>172</v>
      </c>
      <c r="M125" s="7">
        <v>0</v>
      </c>
      <c r="N125" s="7">
        <v>172</v>
      </c>
      <c r="O125" s="7">
        <v>0</v>
      </c>
      <c r="P125" s="7">
        <v>0</v>
      </c>
      <c r="Q125" s="7">
        <v>0</v>
      </c>
      <c r="R125" s="7"/>
    </row>
    <row r="126" spans="1:18" ht="17.25" customHeight="1">
      <c r="A126" s="471"/>
      <c r="B126" s="476" t="s">
        <v>100</v>
      </c>
      <c r="C126" s="251"/>
      <c r="D126" s="25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7"/>
    </row>
    <row r="127" spans="1:18" ht="32.25" customHeight="1">
      <c r="A127" s="471"/>
      <c r="B127" s="30" t="s">
        <v>915</v>
      </c>
      <c r="C127" s="30"/>
      <c r="D127" s="30">
        <f>D130+D134</f>
        <v>1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 ht="27.75" customHeight="1">
      <c r="A128" s="471"/>
      <c r="B128" s="30" t="s">
        <v>912</v>
      </c>
      <c r="C128" s="30"/>
      <c r="D128" s="30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 ht="12.75" customHeight="1">
      <c r="A129" s="471"/>
      <c r="B129" s="251" t="s">
        <v>45</v>
      </c>
      <c r="C129" s="30"/>
      <c r="D129" s="30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8" ht="22.5">
      <c r="A130" s="471"/>
      <c r="B130" s="30" t="s">
        <v>913</v>
      </c>
      <c r="C130" s="30" t="s">
        <v>914</v>
      </c>
      <c r="D130" s="30">
        <v>0.7</v>
      </c>
      <c r="E130" s="7">
        <v>2.52</v>
      </c>
      <c r="F130" s="7">
        <v>2.53</v>
      </c>
      <c r="G130" s="7"/>
      <c r="H130" s="7">
        <v>2.54</v>
      </c>
      <c r="I130" s="7">
        <v>2.7</v>
      </c>
      <c r="J130" s="15">
        <v>2.54</v>
      </c>
      <c r="K130" s="7">
        <v>2.7</v>
      </c>
      <c r="L130" s="7">
        <v>2.54</v>
      </c>
      <c r="M130" s="7">
        <v>2.7</v>
      </c>
      <c r="N130" s="7">
        <v>2.54</v>
      </c>
      <c r="O130" s="7">
        <v>2.7</v>
      </c>
      <c r="P130" s="7">
        <v>2.56</v>
      </c>
      <c r="Q130" s="7">
        <v>2.57</v>
      </c>
      <c r="R130" s="7"/>
    </row>
    <row r="131" spans="1:18" ht="32.25" customHeight="1">
      <c r="A131" s="471"/>
      <c r="B131" s="30" t="s">
        <v>916</v>
      </c>
      <c r="C131" s="30"/>
      <c r="D131" s="30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 ht="27.75" customHeight="1">
      <c r="A132" s="471"/>
      <c r="B132" s="30" t="s">
        <v>917</v>
      </c>
      <c r="C132" s="30"/>
      <c r="D132" s="30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ht="12.75" customHeight="1">
      <c r="A133" s="471"/>
      <c r="B133" s="251" t="s">
        <v>45</v>
      </c>
      <c r="C133" s="30"/>
      <c r="D133" s="30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ht="33.75">
      <c r="A134" s="471"/>
      <c r="B134" s="30" t="s">
        <v>918</v>
      </c>
      <c r="C134" s="30" t="s">
        <v>919</v>
      </c>
      <c r="D134" s="30">
        <v>0.3</v>
      </c>
      <c r="E134" s="7">
        <v>0.18</v>
      </c>
      <c r="F134" s="7">
        <v>0.175</v>
      </c>
      <c r="G134" s="7"/>
      <c r="H134" s="7">
        <v>0.17</v>
      </c>
      <c r="I134" s="7">
        <v>0.18</v>
      </c>
      <c r="J134" s="7">
        <v>0.17</v>
      </c>
      <c r="K134" s="7">
        <v>0.18</v>
      </c>
      <c r="L134" s="7">
        <v>0.17</v>
      </c>
      <c r="M134" s="7">
        <v>0.18</v>
      </c>
      <c r="N134" s="7">
        <v>0.17</v>
      </c>
      <c r="O134" s="7">
        <v>0.18</v>
      </c>
      <c r="P134" s="7">
        <v>0.16</v>
      </c>
      <c r="Q134" s="7">
        <v>0.155</v>
      </c>
      <c r="R134" s="7"/>
    </row>
    <row r="135" spans="1:18" ht="23.25" customHeight="1">
      <c r="A135" s="471"/>
      <c r="B135" s="476" t="s">
        <v>101</v>
      </c>
      <c r="C135" s="251"/>
      <c r="D135" s="251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7"/>
    </row>
    <row r="136" spans="1:18" ht="29.25" customHeight="1">
      <c r="A136" s="471"/>
      <c r="B136" s="30" t="s">
        <v>227</v>
      </c>
      <c r="C136" s="30"/>
      <c r="D136" s="30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 ht="36" customHeight="1">
      <c r="A137" s="471"/>
      <c r="B137" s="30" t="s">
        <v>228</v>
      </c>
      <c r="C137" s="30"/>
      <c r="D137" s="30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29"/>
    </row>
    <row r="138" spans="1:18" ht="20.25" customHeight="1">
      <c r="A138" s="471"/>
      <c r="B138" s="477" t="s">
        <v>229</v>
      </c>
      <c r="C138" s="473"/>
      <c r="D138" s="473">
        <f>D140</f>
        <v>0.16</v>
      </c>
      <c r="E138" s="262">
        <f aca="true" t="shared" si="0" ref="E138:Q138">E140</f>
        <v>9</v>
      </c>
      <c r="F138" s="262">
        <f t="shared" si="0"/>
        <v>9</v>
      </c>
      <c r="G138" s="262">
        <f t="shared" si="0"/>
        <v>0</v>
      </c>
      <c r="H138" s="262">
        <f t="shared" si="0"/>
        <v>9</v>
      </c>
      <c r="I138" s="262">
        <f t="shared" si="0"/>
        <v>10</v>
      </c>
      <c r="J138" s="262">
        <f t="shared" si="0"/>
        <v>9</v>
      </c>
      <c r="K138" s="262">
        <f t="shared" si="0"/>
        <v>10</v>
      </c>
      <c r="L138" s="262">
        <f t="shared" si="0"/>
        <v>9</v>
      </c>
      <c r="M138" s="262">
        <f t="shared" si="0"/>
        <v>10</v>
      </c>
      <c r="N138" s="262">
        <f t="shared" si="0"/>
        <v>9</v>
      </c>
      <c r="O138" s="262">
        <f t="shared" si="0"/>
        <v>10</v>
      </c>
      <c r="P138" s="262">
        <f t="shared" si="0"/>
        <v>6</v>
      </c>
      <c r="Q138" s="262">
        <f t="shared" si="0"/>
        <v>2</v>
      </c>
      <c r="R138" s="29"/>
    </row>
    <row r="139" spans="1:18" ht="13.5" customHeight="1">
      <c r="A139" s="471"/>
      <c r="B139" s="226" t="s">
        <v>45</v>
      </c>
      <c r="C139" s="45"/>
      <c r="D139" s="45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29"/>
    </row>
    <row r="140" spans="1:18" ht="38.25" customHeight="1">
      <c r="A140" s="471"/>
      <c r="B140" s="45" t="s">
        <v>904</v>
      </c>
      <c r="C140" s="45" t="s">
        <v>905</v>
      </c>
      <c r="D140" s="24">
        <v>0.16</v>
      </c>
      <c r="E140" s="10">
        <v>9</v>
      </c>
      <c r="F140" s="10">
        <v>9</v>
      </c>
      <c r="G140" s="10"/>
      <c r="H140" s="10">
        <v>9</v>
      </c>
      <c r="I140" s="10">
        <v>10</v>
      </c>
      <c r="J140" s="228">
        <v>9</v>
      </c>
      <c r="K140" s="228">
        <v>10</v>
      </c>
      <c r="L140" s="10">
        <v>9</v>
      </c>
      <c r="M140" s="10">
        <v>10</v>
      </c>
      <c r="N140" s="263">
        <v>9</v>
      </c>
      <c r="O140" s="263">
        <v>10</v>
      </c>
      <c r="P140" s="228">
        <v>6</v>
      </c>
      <c r="Q140" s="228">
        <v>2</v>
      </c>
      <c r="R140" s="29"/>
    </row>
    <row r="141" spans="1:18" ht="22.5" customHeight="1">
      <c r="A141" s="471"/>
      <c r="B141" s="478" t="s">
        <v>906</v>
      </c>
      <c r="C141" s="45"/>
      <c r="D141" s="24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29"/>
    </row>
    <row r="142" spans="1:18" ht="23.25" customHeight="1">
      <c r="A142" s="471"/>
      <c r="B142" s="479" t="s">
        <v>230</v>
      </c>
      <c r="C142" s="480"/>
      <c r="D142" s="473">
        <f>D144+D145</f>
        <v>0.64</v>
      </c>
      <c r="E142" s="262">
        <f aca="true" t="shared" si="1" ref="E142:Q142">E144+E145</f>
        <v>3</v>
      </c>
      <c r="F142" s="262">
        <f t="shared" si="1"/>
        <v>3</v>
      </c>
      <c r="G142" s="262">
        <f t="shared" si="1"/>
        <v>0</v>
      </c>
      <c r="H142" s="262">
        <f t="shared" si="1"/>
        <v>1</v>
      </c>
      <c r="I142" s="262">
        <f t="shared" si="1"/>
        <v>2</v>
      </c>
      <c r="J142" s="262">
        <f t="shared" si="1"/>
        <v>1</v>
      </c>
      <c r="K142" s="262">
        <f t="shared" si="1"/>
        <v>2</v>
      </c>
      <c r="L142" s="262">
        <f t="shared" si="1"/>
        <v>1</v>
      </c>
      <c r="M142" s="262">
        <f t="shared" si="1"/>
        <v>2</v>
      </c>
      <c r="N142" s="262">
        <f t="shared" si="1"/>
        <v>1</v>
      </c>
      <c r="O142" s="262">
        <f t="shared" si="1"/>
        <v>2</v>
      </c>
      <c r="P142" s="262">
        <f t="shared" si="1"/>
        <v>2</v>
      </c>
      <c r="Q142" s="262">
        <f t="shared" si="1"/>
        <v>3</v>
      </c>
      <c r="R142" s="29"/>
    </row>
    <row r="143" spans="1:18" ht="14.25" customHeight="1">
      <c r="A143" s="471"/>
      <c r="B143" s="226" t="s">
        <v>45</v>
      </c>
      <c r="C143" s="45"/>
      <c r="D143" s="24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29"/>
    </row>
    <row r="144" spans="1:18" ht="33.75">
      <c r="A144" s="471"/>
      <c r="B144" s="45" t="s">
        <v>907</v>
      </c>
      <c r="C144" s="45" t="s">
        <v>905</v>
      </c>
      <c r="D144" s="24">
        <v>0.32</v>
      </c>
      <c r="E144" s="10">
        <v>3</v>
      </c>
      <c r="F144" s="10">
        <v>3</v>
      </c>
      <c r="G144" s="10"/>
      <c r="H144" s="10">
        <v>1</v>
      </c>
      <c r="I144" s="10">
        <v>2</v>
      </c>
      <c r="J144" s="10">
        <v>1</v>
      </c>
      <c r="K144" s="10">
        <v>2</v>
      </c>
      <c r="L144" s="10">
        <v>1</v>
      </c>
      <c r="M144" s="228">
        <v>2</v>
      </c>
      <c r="N144" s="228">
        <v>1</v>
      </c>
      <c r="O144" s="228">
        <v>2</v>
      </c>
      <c r="P144" s="228">
        <v>2</v>
      </c>
      <c r="Q144" s="228">
        <v>3</v>
      </c>
      <c r="R144" s="29"/>
    </row>
    <row r="145" spans="1:18" ht="27.75" customHeight="1">
      <c r="A145" s="471"/>
      <c r="B145" s="45" t="s">
        <v>908</v>
      </c>
      <c r="C145" s="45" t="s">
        <v>905</v>
      </c>
      <c r="D145" s="24">
        <v>0.32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29"/>
    </row>
    <row r="146" spans="1:18" ht="45" customHeight="1">
      <c r="A146" s="471"/>
      <c r="B146" s="45" t="s">
        <v>911</v>
      </c>
      <c r="C146" s="45"/>
      <c r="D146" s="24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29"/>
    </row>
    <row r="147" spans="1:18" ht="24.75" customHeight="1">
      <c r="A147" s="471"/>
      <c r="B147" s="45" t="s">
        <v>231</v>
      </c>
      <c r="C147" s="45"/>
      <c r="D147" s="24">
        <f>D149</f>
        <v>0.2</v>
      </c>
      <c r="E147" s="10">
        <f aca="true" t="shared" si="2" ref="E147:Q147">E149</f>
        <v>0</v>
      </c>
      <c r="F147" s="10" t="str">
        <f t="shared" si="2"/>
        <v>не менее 93</v>
      </c>
      <c r="G147" s="10">
        <f t="shared" si="2"/>
        <v>0</v>
      </c>
      <c r="H147" s="10" t="str">
        <f t="shared" si="2"/>
        <v>не менее 93</v>
      </c>
      <c r="I147" s="10">
        <f t="shared" si="2"/>
        <v>99</v>
      </c>
      <c r="J147" s="10" t="str">
        <f t="shared" si="2"/>
        <v>не менее 93</v>
      </c>
      <c r="K147" s="10">
        <f t="shared" si="2"/>
        <v>99</v>
      </c>
      <c r="L147" s="10" t="str">
        <f t="shared" si="2"/>
        <v>не менее 93</v>
      </c>
      <c r="M147" s="10">
        <f t="shared" si="2"/>
        <v>99</v>
      </c>
      <c r="N147" s="10" t="str">
        <f t="shared" si="2"/>
        <v>не менее 93</v>
      </c>
      <c r="O147" s="10">
        <f t="shared" si="2"/>
        <v>99</v>
      </c>
      <c r="P147" s="10" t="str">
        <f t="shared" si="2"/>
        <v>не менее 93</v>
      </c>
      <c r="Q147" s="10" t="str">
        <f t="shared" si="2"/>
        <v>не менее 93</v>
      </c>
      <c r="R147" s="29"/>
    </row>
    <row r="148" spans="1:18" ht="12" customHeight="1">
      <c r="A148" s="471"/>
      <c r="B148" s="226" t="s">
        <v>45</v>
      </c>
      <c r="C148" s="45"/>
      <c r="D148" s="24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29"/>
    </row>
    <row r="149" spans="1:18" ht="33" customHeight="1">
      <c r="A149" s="471"/>
      <c r="B149" s="267" t="s">
        <v>909</v>
      </c>
      <c r="C149" s="267" t="s">
        <v>67</v>
      </c>
      <c r="D149" s="267">
        <v>0.2</v>
      </c>
      <c r="E149" s="10"/>
      <c r="F149" s="262" t="s">
        <v>910</v>
      </c>
      <c r="G149" s="262"/>
      <c r="H149" s="262" t="s">
        <v>910</v>
      </c>
      <c r="I149" s="262">
        <v>99</v>
      </c>
      <c r="J149" s="262" t="s">
        <v>910</v>
      </c>
      <c r="K149" s="253">
        <v>99</v>
      </c>
      <c r="L149" s="262" t="s">
        <v>910</v>
      </c>
      <c r="M149" s="262">
        <v>99</v>
      </c>
      <c r="N149" s="262" t="s">
        <v>910</v>
      </c>
      <c r="O149" s="262">
        <v>99</v>
      </c>
      <c r="P149" s="262" t="s">
        <v>910</v>
      </c>
      <c r="Q149" s="262" t="s">
        <v>910</v>
      </c>
      <c r="R149" s="29"/>
    </row>
    <row r="150" spans="1:18" ht="27.75" customHeight="1">
      <c r="A150" s="481"/>
      <c r="B150" s="52" t="s">
        <v>102</v>
      </c>
      <c r="C150" s="52"/>
      <c r="D150" s="52"/>
      <c r="E150" s="273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29"/>
    </row>
    <row r="151" spans="1:18" ht="22.5">
      <c r="A151" s="471"/>
      <c r="B151" s="272" t="s">
        <v>944</v>
      </c>
      <c r="C151" s="272"/>
      <c r="D151" s="27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29"/>
    </row>
    <row r="152" spans="1:18" ht="22.5">
      <c r="A152" s="471"/>
      <c r="B152" s="45" t="s">
        <v>232</v>
      </c>
      <c r="C152" s="45"/>
      <c r="D152" s="45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29"/>
    </row>
    <row r="153" spans="1:18" ht="27.75" customHeight="1">
      <c r="A153" s="471"/>
      <c r="B153" s="479" t="s">
        <v>233</v>
      </c>
      <c r="C153" s="480"/>
      <c r="D153" s="480"/>
      <c r="E153" s="262"/>
      <c r="F153" s="262"/>
      <c r="G153" s="262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37"/>
    </row>
    <row r="154" spans="1:18" ht="12">
      <c r="A154" s="471"/>
      <c r="B154" s="250" t="s">
        <v>45</v>
      </c>
      <c r="C154" s="24"/>
      <c r="D154" s="24"/>
      <c r="E154" s="10"/>
      <c r="F154" s="10"/>
      <c r="G154" s="10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9"/>
    </row>
    <row r="155" spans="1:18" ht="33.75">
      <c r="A155" s="471"/>
      <c r="B155" s="30" t="s">
        <v>992</v>
      </c>
      <c r="C155" s="24" t="s">
        <v>1000</v>
      </c>
      <c r="D155" s="24"/>
      <c r="E155" s="7"/>
      <c r="F155" s="7"/>
      <c r="G155" s="7"/>
      <c r="H155" s="262">
        <v>0</v>
      </c>
      <c r="I155" s="262">
        <v>0</v>
      </c>
      <c r="J155" s="262">
        <v>0</v>
      </c>
      <c r="K155" s="262">
        <v>0</v>
      </c>
      <c r="L155" s="262">
        <v>0</v>
      </c>
      <c r="M155" s="262">
        <v>0</v>
      </c>
      <c r="N155" s="262">
        <v>0</v>
      </c>
      <c r="O155" s="262">
        <v>0</v>
      </c>
      <c r="P155" s="262">
        <v>0</v>
      </c>
      <c r="Q155" s="262">
        <v>0</v>
      </c>
      <c r="R155" s="29"/>
    </row>
    <row r="156" spans="1:18" ht="27.75" customHeight="1">
      <c r="A156" s="471"/>
      <c r="B156" s="30" t="s">
        <v>993</v>
      </c>
      <c r="C156" s="24" t="s">
        <v>1000</v>
      </c>
      <c r="D156" s="24"/>
      <c r="E156" s="7"/>
      <c r="F156" s="7"/>
      <c r="G156" s="7"/>
      <c r="H156" s="262">
        <v>0</v>
      </c>
      <c r="I156" s="262">
        <v>0</v>
      </c>
      <c r="J156" s="262">
        <v>0</v>
      </c>
      <c r="K156" s="262">
        <v>0</v>
      </c>
      <c r="L156" s="262">
        <v>0</v>
      </c>
      <c r="M156" s="262">
        <v>0</v>
      </c>
      <c r="N156" s="262">
        <v>0</v>
      </c>
      <c r="O156" s="262">
        <v>0</v>
      </c>
      <c r="P156" s="262">
        <v>0</v>
      </c>
      <c r="Q156" s="262">
        <v>0</v>
      </c>
      <c r="R156" s="29"/>
    </row>
    <row r="157" spans="1:18" ht="27.75" customHeight="1">
      <c r="A157" s="471"/>
      <c r="B157" s="30" t="s">
        <v>945</v>
      </c>
      <c r="C157" s="24" t="s">
        <v>1000</v>
      </c>
      <c r="D157" s="24">
        <v>0.5</v>
      </c>
      <c r="E157" s="7"/>
      <c r="F157" s="7"/>
      <c r="G157" s="7"/>
      <c r="H157" s="262">
        <v>0</v>
      </c>
      <c r="I157" s="262">
        <v>0</v>
      </c>
      <c r="J157" s="262">
        <v>0</v>
      </c>
      <c r="K157" s="262">
        <v>0</v>
      </c>
      <c r="L157" s="262">
        <v>0</v>
      </c>
      <c r="M157" s="262">
        <v>0</v>
      </c>
      <c r="N157" s="262">
        <v>0</v>
      </c>
      <c r="O157" s="262">
        <v>0</v>
      </c>
      <c r="P157" s="262">
        <v>1</v>
      </c>
      <c r="Q157" s="262">
        <v>1</v>
      </c>
      <c r="R157" s="29"/>
    </row>
    <row r="158" spans="1:18" ht="22.5">
      <c r="A158" s="471"/>
      <c r="B158" s="251" t="s">
        <v>994</v>
      </c>
      <c r="C158" s="24"/>
      <c r="D158" s="24"/>
      <c r="E158" s="7"/>
      <c r="F158" s="7"/>
      <c r="G158" s="7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29"/>
    </row>
    <row r="159" spans="1:18" ht="33.75">
      <c r="A159" s="471"/>
      <c r="B159" s="251" t="s">
        <v>995</v>
      </c>
      <c r="C159" s="24"/>
      <c r="D159" s="24"/>
      <c r="E159" s="7"/>
      <c r="F159" s="7"/>
      <c r="G159" s="7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29"/>
    </row>
    <row r="160" spans="1:18" ht="15" customHeight="1">
      <c r="A160" s="471"/>
      <c r="B160" s="30" t="s">
        <v>996</v>
      </c>
      <c r="C160" s="24" t="s">
        <v>1000</v>
      </c>
      <c r="D160" s="24"/>
      <c r="E160" s="7"/>
      <c r="F160" s="7"/>
      <c r="G160" s="7"/>
      <c r="H160" s="10">
        <v>0</v>
      </c>
      <c r="I160" s="10">
        <f>SUM(I161:I164)</f>
        <v>0</v>
      </c>
      <c r="J160" s="10">
        <v>0</v>
      </c>
      <c r="K160" s="10">
        <f>SUM(K161:K164)</f>
        <v>0</v>
      </c>
      <c r="L160" s="10">
        <v>0</v>
      </c>
      <c r="M160" s="10">
        <f>SUM(M161:M164)</f>
        <v>0</v>
      </c>
      <c r="N160" s="10">
        <v>0</v>
      </c>
      <c r="O160" s="10">
        <f>SUM(O161:O164)</f>
        <v>0</v>
      </c>
      <c r="P160" s="10">
        <v>9</v>
      </c>
      <c r="Q160" s="10">
        <v>0</v>
      </c>
      <c r="R160" s="29"/>
    </row>
    <row r="161" spans="1:18" ht="45">
      <c r="A161" s="471"/>
      <c r="B161" s="30" t="s">
        <v>997</v>
      </c>
      <c r="C161" s="24" t="s">
        <v>1000</v>
      </c>
      <c r="D161" s="24"/>
      <c r="E161" s="7"/>
      <c r="F161" s="7"/>
      <c r="G161" s="7"/>
      <c r="H161" s="10">
        <v>0</v>
      </c>
      <c r="I161" s="10">
        <f>SUM(I162:I165)</f>
        <v>0</v>
      </c>
      <c r="J161" s="10">
        <v>0</v>
      </c>
      <c r="K161" s="10">
        <f>SUM(K162:K165)</f>
        <v>0</v>
      </c>
      <c r="L161" s="10">
        <v>0</v>
      </c>
      <c r="M161" s="10">
        <f>SUM(M162:M165)</f>
        <v>0</v>
      </c>
      <c r="N161" s="10">
        <v>0</v>
      </c>
      <c r="O161" s="10">
        <f>SUM(O162:O165)</f>
        <v>0</v>
      </c>
      <c r="P161" s="10">
        <v>1</v>
      </c>
      <c r="Q161" s="10">
        <v>1</v>
      </c>
      <c r="R161" s="29"/>
    </row>
    <row r="162" spans="1:18" ht="22.5">
      <c r="A162" s="471"/>
      <c r="B162" s="30" t="s">
        <v>998</v>
      </c>
      <c r="C162" s="24" t="s">
        <v>1000</v>
      </c>
      <c r="D162" s="24"/>
      <c r="E162" s="7"/>
      <c r="F162" s="7"/>
      <c r="G162" s="7"/>
      <c r="H162" s="10">
        <v>0</v>
      </c>
      <c r="I162" s="10">
        <f aca="true" t="shared" si="3" ref="I162:O162">SUM(I163:I166)</f>
        <v>0</v>
      </c>
      <c r="J162" s="10">
        <v>0</v>
      </c>
      <c r="K162" s="10">
        <f t="shared" si="3"/>
        <v>0</v>
      </c>
      <c r="L162" s="10">
        <v>0</v>
      </c>
      <c r="M162" s="10">
        <f t="shared" si="3"/>
        <v>0</v>
      </c>
      <c r="N162" s="10">
        <f t="shared" si="3"/>
        <v>0</v>
      </c>
      <c r="O162" s="10">
        <f t="shared" si="3"/>
        <v>0</v>
      </c>
      <c r="P162" s="10">
        <v>1</v>
      </c>
      <c r="Q162" s="10">
        <v>0</v>
      </c>
      <c r="R162" s="29"/>
    </row>
    <row r="163" spans="1:18" ht="33.75">
      <c r="A163" s="471"/>
      <c r="B163" s="30" t="s">
        <v>999</v>
      </c>
      <c r="C163" s="24" t="s">
        <v>1000</v>
      </c>
      <c r="D163" s="24">
        <v>0.5</v>
      </c>
      <c r="E163" s="7"/>
      <c r="F163" s="7"/>
      <c r="G163" s="7"/>
      <c r="H163" s="10">
        <v>0</v>
      </c>
      <c r="I163" s="10">
        <f>SUM(I164:I166)</f>
        <v>0</v>
      </c>
      <c r="J163" s="10">
        <v>0</v>
      </c>
      <c r="K163" s="10">
        <f>SUM(K164:K166)</f>
        <v>0</v>
      </c>
      <c r="L163" s="10">
        <v>0</v>
      </c>
      <c r="M163" s="10">
        <f>SUM(M164:M166)</f>
        <v>0</v>
      </c>
      <c r="N163" s="10">
        <f>SUM(N164:N166)</f>
        <v>0</v>
      </c>
      <c r="O163" s="10">
        <f>SUM(O164:O166)</f>
        <v>0</v>
      </c>
      <c r="P163" s="10">
        <v>2</v>
      </c>
      <c r="Q163" s="10">
        <v>2</v>
      </c>
      <c r="R163" s="29"/>
    </row>
    <row r="164" spans="1:18" ht="20.25" customHeight="1">
      <c r="A164" s="471"/>
      <c r="B164" s="482" t="s">
        <v>365</v>
      </c>
      <c r="C164" s="250"/>
      <c r="D164" s="25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29"/>
    </row>
    <row r="165" spans="1:18" ht="22.5">
      <c r="A165" s="471"/>
      <c r="B165" s="251" t="s">
        <v>1035</v>
      </c>
      <c r="C165" s="30"/>
      <c r="D165" s="30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29"/>
    </row>
    <row r="166" spans="1:18" ht="22.5">
      <c r="A166" s="471"/>
      <c r="B166" s="30" t="s">
        <v>1036</v>
      </c>
      <c r="C166" s="30" t="s">
        <v>1037</v>
      </c>
      <c r="D166" s="30">
        <v>1</v>
      </c>
      <c r="E166" s="7"/>
      <c r="F166" s="7">
        <v>1</v>
      </c>
      <c r="G166" s="7">
        <v>1</v>
      </c>
      <c r="H166" s="7"/>
      <c r="I166" s="7"/>
      <c r="J166" s="7"/>
      <c r="K166" s="7"/>
      <c r="L166" s="7"/>
      <c r="M166" s="7"/>
      <c r="N166" s="7"/>
      <c r="O166" s="7"/>
      <c r="P166" s="17">
        <v>1</v>
      </c>
      <c r="Q166" s="17">
        <v>1</v>
      </c>
      <c r="R166" s="29"/>
    </row>
    <row r="167" spans="1:18" ht="41.25" customHeight="1">
      <c r="A167" s="471"/>
      <c r="B167" s="476" t="s">
        <v>920</v>
      </c>
      <c r="C167" s="251"/>
      <c r="D167" s="25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29"/>
    </row>
    <row r="168" spans="1:18" ht="37.5" customHeight="1">
      <c r="A168" s="471"/>
      <c r="B168" s="251" t="s">
        <v>234</v>
      </c>
      <c r="C168" s="30"/>
      <c r="D168" s="30">
        <f>SUM(D169:D174)</f>
        <v>1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29"/>
    </row>
    <row r="169" spans="1:18" ht="22.5">
      <c r="A169" s="471"/>
      <c r="B169" s="251" t="s">
        <v>924</v>
      </c>
      <c r="C169" s="30" t="s">
        <v>921</v>
      </c>
      <c r="D169" s="30">
        <v>0.1</v>
      </c>
      <c r="E169" s="7">
        <v>220</v>
      </c>
      <c r="F169" s="7">
        <v>221</v>
      </c>
      <c r="G169" s="7"/>
      <c r="H169" s="7">
        <v>222</v>
      </c>
      <c r="I169" s="7">
        <v>225</v>
      </c>
      <c r="J169" s="7">
        <v>222</v>
      </c>
      <c r="K169" s="7">
        <v>225</v>
      </c>
      <c r="L169" s="7">
        <v>222</v>
      </c>
      <c r="M169" s="7">
        <v>225</v>
      </c>
      <c r="N169" s="7">
        <v>222</v>
      </c>
      <c r="O169" s="7">
        <v>225</v>
      </c>
      <c r="P169" s="7">
        <v>223</v>
      </c>
      <c r="Q169" s="7">
        <v>224</v>
      </c>
      <c r="R169" s="29"/>
    </row>
    <row r="170" spans="1:18" ht="33.75">
      <c r="A170" s="471"/>
      <c r="B170" s="251" t="s">
        <v>923</v>
      </c>
      <c r="C170" s="30" t="s">
        <v>345</v>
      </c>
      <c r="D170" s="30">
        <v>0.2</v>
      </c>
      <c r="E170" s="7">
        <v>9375</v>
      </c>
      <c r="F170" s="7">
        <v>9375</v>
      </c>
      <c r="G170" s="7"/>
      <c r="H170" s="7">
        <v>9425</v>
      </c>
      <c r="I170" s="7">
        <v>7752</v>
      </c>
      <c r="J170" s="7">
        <v>9425</v>
      </c>
      <c r="K170" s="7">
        <v>7752</v>
      </c>
      <c r="L170" s="7">
        <v>9425</v>
      </c>
      <c r="M170" s="7">
        <v>7752</v>
      </c>
      <c r="N170" s="17">
        <v>9425</v>
      </c>
      <c r="O170" s="17">
        <v>7752</v>
      </c>
      <c r="P170" s="17">
        <v>9474</v>
      </c>
      <c r="Q170" s="17">
        <v>9533</v>
      </c>
      <c r="R170" s="29"/>
    </row>
    <row r="171" spans="1:18" ht="22.5">
      <c r="A171" s="471"/>
      <c r="B171" s="251" t="s">
        <v>922</v>
      </c>
      <c r="C171" s="30" t="s">
        <v>905</v>
      </c>
      <c r="D171" s="30">
        <v>0.2</v>
      </c>
      <c r="E171" s="7">
        <v>258</v>
      </c>
      <c r="F171" s="7">
        <v>260</v>
      </c>
      <c r="G171" s="7"/>
      <c r="H171" s="7">
        <v>262</v>
      </c>
      <c r="I171" s="7">
        <v>258</v>
      </c>
      <c r="J171" s="7">
        <v>262</v>
      </c>
      <c r="K171" s="7">
        <v>258</v>
      </c>
      <c r="L171" s="7">
        <v>262</v>
      </c>
      <c r="M171" s="7">
        <v>258</v>
      </c>
      <c r="N171" s="17">
        <v>262</v>
      </c>
      <c r="O171" s="17">
        <v>258</v>
      </c>
      <c r="P171" s="17">
        <v>263</v>
      </c>
      <c r="Q171" s="17">
        <v>265</v>
      </c>
      <c r="R171" s="29"/>
    </row>
    <row r="172" spans="1:18" ht="22.5">
      <c r="A172" s="471"/>
      <c r="B172" s="30" t="s">
        <v>925</v>
      </c>
      <c r="C172" s="30" t="s">
        <v>345</v>
      </c>
      <c r="D172" s="30">
        <v>0.1</v>
      </c>
      <c r="E172" s="7">
        <v>15400</v>
      </c>
      <c r="F172" s="7">
        <v>15600</v>
      </c>
      <c r="G172" s="7"/>
      <c r="H172" s="7">
        <v>16700</v>
      </c>
      <c r="I172" s="7">
        <v>11837</v>
      </c>
      <c r="J172" s="7">
        <v>16700</v>
      </c>
      <c r="K172" s="7">
        <v>11837</v>
      </c>
      <c r="L172" s="7">
        <v>16700</v>
      </c>
      <c r="M172" s="7">
        <v>11837</v>
      </c>
      <c r="N172" s="7">
        <v>16700</v>
      </c>
      <c r="O172" s="7">
        <v>11837</v>
      </c>
      <c r="P172" s="7">
        <v>17420</v>
      </c>
      <c r="Q172" s="7">
        <v>19500</v>
      </c>
      <c r="R172" s="29"/>
    </row>
    <row r="173" spans="1:18" ht="33.75">
      <c r="A173" s="471"/>
      <c r="B173" s="30" t="s">
        <v>926</v>
      </c>
      <c r="C173" s="30" t="s">
        <v>905</v>
      </c>
      <c r="D173" s="30">
        <v>0.2</v>
      </c>
      <c r="E173" s="7">
        <v>1</v>
      </c>
      <c r="F173" s="7">
        <v>1</v>
      </c>
      <c r="G173" s="7"/>
      <c r="H173" s="7">
        <v>1</v>
      </c>
      <c r="I173" s="7">
        <v>0</v>
      </c>
      <c r="J173" s="7">
        <v>1</v>
      </c>
      <c r="K173" s="7">
        <v>0</v>
      </c>
      <c r="L173" s="7">
        <v>1</v>
      </c>
      <c r="M173" s="7">
        <v>0</v>
      </c>
      <c r="N173" s="7">
        <v>1</v>
      </c>
      <c r="O173" s="7">
        <v>0</v>
      </c>
      <c r="P173" s="7">
        <v>1</v>
      </c>
      <c r="Q173" s="7">
        <v>1</v>
      </c>
      <c r="R173" s="29"/>
    </row>
    <row r="174" spans="1:18" ht="22.5">
      <c r="A174" s="471"/>
      <c r="B174" s="30" t="s">
        <v>927</v>
      </c>
      <c r="C174" s="30" t="s">
        <v>905</v>
      </c>
      <c r="D174" s="30">
        <v>0.2</v>
      </c>
      <c r="E174" s="7">
        <v>1</v>
      </c>
      <c r="F174" s="7">
        <v>2</v>
      </c>
      <c r="G174" s="7"/>
      <c r="H174" s="7">
        <v>2</v>
      </c>
      <c r="I174" s="7">
        <v>0</v>
      </c>
      <c r="J174" s="7">
        <v>2</v>
      </c>
      <c r="K174" s="7">
        <v>0</v>
      </c>
      <c r="L174" s="7">
        <v>2</v>
      </c>
      <c r="M174" s="7">
        <v>0</v>
      </c>
      <c r="N174" s="7">
        <v>2</v>
      </c>
      <c r="O174" s="7">
        <v>0</v>
      </c>
      <c r="P174" s="7">
        <v>2</v>
      </c>
      <c r="Q174" s="7">
        <v>2</v>
      </c>
      <c r="R174" s="29"/>
    </row>
    <row r="175" spans="1:18" ht="20.25" customHeight="1">
      <c r="A175" s="471"/>
      <c r="B175" s="482" t="s">
        <v>103</v>
      </c>
      <c r="C175" s="251"/>
      <c r="D175" s="25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29"/>
    </row>
    <row r="176" spans="1:18" ht="72.75" customHeight="1">
      <c r="A176" s="471"/>
      <c r="B176" s="251" t="s">
        <v>235</v>
      </c>
      <c r="C176" s="30"/>
      <c r="D176" s="30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29"/>
    </row>
    <row r="177" spans="1:18" ht="30" customHeight="1">
      <c r="A177" s="471"/>
      <c r="B177" s="30" t="s">
        <v>1025</v>
      </c>
      <c r="C177" s="30" t="s">
        <v>921</v>
      </c>
      <c r="D177" s="30">
        <v>0.3</v>
      </c>
      <c r="E177" s="7">
        <v>4</v>
      </c>
      <c r="F177" s="7">
        <v>5</v>
      </c>
      <c r="G177" s="7">
        <v>8</v>
      </c>
      <c r="H177" s="7"/>
      <c r="I177" s="17"/>
      <c r="J177" s="7"/>
      <c r="K177" s="17"/>
      <c r="L177" s="7">
        <v>16</v>
      </c>
      <c r="M177" s="7">
        <v>7</v>
      </c>
      <c r="N177" s="7">
        <v>16</v>
      </c>
      <c r="O177" s="7">
        <v>7</v>
      </c>
      <c r="P177" s="7">
        <v>10</v>
      </c>
      <c r="Q177" s="7">
        <v>10</v>
      </c>
      <c r="R177" s="29"/>
    </row>
    <row r="178" spans="1:18" ht="12">
      <c r="A178" s="471"/>
      <c r="B178" s="30" t="s">
        <v>656</v>
      </c>
      <c r="C178" s="30" t="s">
        <v>921</v>
      </c>
      <c r="D178" s="30">
        <v>0.05</v>
      </c>
      <c r="E178" s="7"/>
      <c r="F178" s="7"/>
      <c r="G178" s="7"/>
      <c r="H178" s="17"/>
      <c r="I178" s="17"/>
      <c r="J178" s="17"/>
      <c r="K178" s="17"/>
      <c r="L178" s="17"/>
      <c r="M178" s="17"/>
      <c r="N178" s="21">
        <v>1</v>
      </c>
      <c r="O178" s="21"/>
      <c r="P178" s="21">
        <v>10</v>
      </c>
      <c r="Q178" s="21">
        <v>10</v>
      </c>
      <c r="R178" s="29"/>
    </row>
    <row r="179" spans="1:18" ht="33.75">
      <c r="A179" s="471"/>
      <c r="B179" s="30" t="s">
        <v>1026</v>
      </c>
      <c r="C179" s="30" t="s">
        <v>921</v>
      </c>
      <c r="D179" s="30">
        <v>0.1</v>
      </c>
      <c r="E179" s="7"/>
      <c r="F179" s="7"/>
      <c r="G179" s="7"/>
      <c r="H179" s="17"/>
      <c r="I179" s="17"/>
      <c r="J179" s="17"/>
      <c r="K179" s="17"/>
      <c r="L179" s="17"/>
      <c r="M179" s="17"/>
      <c r="N179" s="17">
        <v>1</v>
      </c>
      <c r="O179" s="17"/>
      <c r="P179" s="17">
        <v>1</v>
      </c>
      <c r="Q179" s="17">
        <v>1</v>
      </c>
      <c r="R179" s="29"/>
    </row>
    <row r="180" spans="1:18" ht="12">
      <c r="A180" s="471"/>
      <c r="B180" s="30" t="s">
        <v>657</v>
      </c>
      <c r="C180" s="30" t="s">
        <v>921</v>
      </c>
      <c r="D180" s="30">
        <v>0.15</v>
      </c>
      <c r="E180" s="7"/>
      <c r="F180" s="7">
        <v>2</v>
      </c>
      <c r="G180" s="7"/>
      <c r="H180" s="17"/>
      <c r="I180" s="17"/>
      <c r="J180" s="17">
        <v>2</v>
      </c>
      <c r="K180" s="17">
        <v>7</v>
      </c>
      <c r="L180" s="17">
        <v>2</v>
      </c>
      <c r="M180" s="17">
        <v>7</v>
      </c>
      <c r="N180" s="17">
        <v>2</v>
      </c>
      <c r="O180" s="17">
        <v>8</v>
      </c>
      <c r="P180" s="7">
        <v>10</v>
      </c>
      <c r="Q180" s="7">
        <v>10</v>
      </c>
      <c r="R180" s="29"/>
    </row>
    <row r="181" spans="1:18" ht="56.25">
      <c r="A181" s="471"/>
      <c r="B181" s="30" t="s">
        <v>1027</v>
      </c>
      <c r="C181" s="30" t="s">
        <v>921</v>
      </c>
      <c r="D181" s="30">
        <v>0.25</v>
      </c>
      <c r="E181" s="7"/>
      <c r="F181" s="7"/>
      <c r="G181" s="7"/>
      <c r="H181" s="17"/>
      <c r="I181" s="17"/>
      <c r="J181" s="17"/>
      <c r="K181" s="17"/>
      <c r="L181" s="17"/>
      <c r="M181" s="17"/>
      <c r="N181" s="17">
        <v>1</v>
      </c>
      <c r="O181" s="17"/>
      <c r="P181" s="17">
        <v>5</v>
      </c>
      <c r="Q181" s="17">
        <v>5</v>
      </c>
      <c r="R181" s="29"/>
    </row>
    <row r="182" spans="1:18" ht="67.5">
      <c r="A182" s="471"/>
      <c r="B182" s="30" t="s">
        <v>1028</v>
      </c>
      <c r="C182" s="30" t="s">
        <v>921</v>
      </c>
      <c r="D182" s="30">
        <v>0.15</v>
      </c>
      <c r="E182" s="7"/>
      <c r="F182" s="7"/>
      <c r="G182" s="7"/>
      <c r="H182" s="7"/>
      <c r="I182" s="7"/>
      <c r="J182" s="7"/>
      <c r="K182" s="7"/>
      <c r="L182" s="7"/>
      <c r="M182" s="7"/>
      <c r="N182" s="7">
        <v>1</v>
      </c>
      <c r="O182" s="7"/>
      <c r="P182" s="7">
        <v>1</v>
      </c>
      <c r="Q182" s="7">
        <v>1</v>
      </c>
      <c r="R182" s="29"/>
    </row>
    <row r="183" spans="1:18" ht="21.75">
      <c r="A183" s="471"/>
      <c r="B183" s="251" t="s">
        <v>104</v>
      </c>
      <c r="C183" s="30"/>
      <c r="D183" s="30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29"/>
    </row>
    <row r="184" spans="1:18" ht="33.75">
      <c r="A184" s="471"/>
      <c r="B184" s="251" t="s">
        <v>236</v>
      </c>
      <c r="C184" s="30"/>
      <c r="D184" s="30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29"/>
    </row>
    <row r="185" spans="1:18" ht="22.5">
      <c r="A185" s="471"/>
      <c r="B185" s="30" t="s">
        <v>1029</v>
      </c>
      <c r="C185" s="30" t="s">
        <v>921</v>
      </c>
      <c r="D185" s="30"/>
      <c r="E185" s="7">
        <v>88</v>
      </c>
      <c r="F185" s="7">
        <v>88</v>
      </c>
      <c r="G185" s="7">
        <v>88</v>
      </c>
      <c r="H185" s="7">
        <v>88</v>
      </c>
      <c r="I185" s="7">
        <v>88</v>
      </c>
      <c r="J185" s="7">
        <v>88</v>
      </c>
      <c r="K185" s="7">
        <v>88</v>
      </c>
      <c r="L185" s="7">
        <v>88</v>
      </c>
      <c r="M185" s="7">
        <v>88</v>
      </c>
      <c r="N185" s="7">
        <v>88</v>
      </c>
      <c r="O185" s="7">
        <v>88</v>
      </c>
      <c r="P185" s="7">
        <v>88</v>
      </c>
      <c r="Q185" s="7">
        <v>88</v>
      </c>
      <c r="R185" s="29"/>
    </row>
    <row r="186" spans="1:18" ht="22.5">
      <c r="A186" s="471"/>
      <c r="B186" s="30" t="s">
        <v>1030</v>
      </c>
      <c r="C186" s="30" t="s">
        <v>67</v>
      </c>
      <c r="D186" s="30">
        <v>0.25</v>
      </c>
      <c r="E186" s="7">
        <v>18.54</v>
      </c>
      <c r="F186" s="7">
        <v>24.3</v>
      </c>
      <c r="G186" s="7">
        <v>24.39</v>
      </c>
      <c r="H186" s="7">
        <v>24.4</v>
      </c>
      <c r="I186" s="7">
        <v>24.4</v>
      </c>
      <c r="J186" s="7">
        <v>24.9</v>
      </c>
      <c r="K186" s="7">
        <v>24.8</v>
      </c>
      <c r="L186" s="7">
        <v>25.2</v>
      </c>
      <c r="M186" s="7">
        <v>24.9</v>
      </c>
      <c r="N186" s="7">
        <v>25.5</v>
      </c>
      <c r="O186" s="7">
        <v>25.06</v>
      </c>
      <c r="P186" s="7">
        <v>25.8</v>
      </c>
      <c r="Q186" s="7">
        <v>26.5</v>
      </c>
      <c r="R186" s="29"/>
    </row>
    <row r="187" spans="1:18" ht="22.5">
      <c r="A187" s="471"/>
      <c r="B187" s="30" t="s">
        <v>1031</v>
      </c>
      <c r="C187" s="30" t="s">
        <v>905</v>
      </c>
      <c r="D187" s="30">
        <v>0.09</v>
      </c>
      <c r="E187" s="7">
        <v>1919</v>
      </c>
      <c r="F187" s="7">
        <v>1919</v>
      </c>
      <c r="G187" s="7">
        <v>1919</v>
      </c>
      <c r="H187" s="7">
        <v>1941</v>
      </c>
      <c r="I187" s="7">
        <v>1941</v>
      </c>
      <c r="J187" s="7">
        <v>1941</v>
      </c>
      <c r="K187" s="7">
        <v>1941</v>
      </c>
      <c r="L187" s="7">
        <v>1941</v>
      </c>
      <c r="M187" s="7">
        <v>1941</v>
      </c>
      <c r="N187" s="7">
        <v>1941</v>
      </c>
      <c r="O187" s="7">
        <v>1941</v>
      </c>
      <c r="P187" s="7">
        <v>1941</v>
      </c>
      <c r="Q187" s="7">
        <v>1941</v>
      </c>
      <c r="R187" s="29"/>
    </row>
    <row r="188" spans="1:18" ht="27.75" customHeight="1">
      <c r="A188" s="471"/>
      <c r="B188" s="30" t="s">
        <v>1032</v>
      </c>
      <c r="C188" s="30" t="s">
        <v>905</v>
      </c>
      <c r="D188" s="30">
        <v>0.25</v>
      </c>
      <c r="E188" s="7">
        <v>5119</v>
      </c>
      <c r="F188" s="7">
        <v>4910</v>
      </c>
      <c r="G188" s="7">
        <v>5489</v>
      </c>
      <c r="H188" s="17">
        <v>4920</v>
      </c>
      <c r="I188" s="7">
        <v>5500</v>
      </c>
      <c r="J188" s="7">
        <v>5050</v>
      </c>
      <c r="K188" s="17">
        <v>5550</v>
      </c>
      <c r="L188" s="17">
        <v>5150</v>
      </c>
      <c r="M188" s="17">
        <v>5600</v>
      </c>
      <c r="N188" s="17">
        <v>5286</v>
      </c>
      <c r="O188" s="17">
        <v>5619</v>
      </c>
      <c r="P188" s="17">
        <v>5676</v>
      </c>
      <c r="Q188" s="7">
        <v>5828</v>
      </c>
      <c r="R188" s="29"/>
    </row>
    <row r="189" spans="1:18" ht="101.25">
      <c r="A189" s="471"/>
      <c r="B189" s="30" t="s">
        <v>1033</v>
      </c>
      <c r="C189" s="30" t="s">
        <v>905</v>
      </c>
      <c r="D189" s="30">
        <v>0.25</v>
      </c>
      <c r="E189" s="7">
        <v>3000</v>
      </c>
      <c r="F189" s="7">
        <v>3000</v>
      </c>
      <c r="G189" s="7">
        <v>3000</v>
      </c>
      <c r="H189" s="7">
        <v>900</v>
      </c>
      <c r="I189" s="7">
        <v>850</v>
      </c>
      <c r="J189" s="17">
        <v>1890</v>
      </c>
      <c r="K189" s="17">
        <v>1800</v>
      </c>
      <c r="L189" s="17">
        <v>2490</v>
      </c>
      <c r="M189" s="17">
        <v>2220</v>
      </c>
      <c r="N189" s="17">
        <v>3000</v>
      </c>
      <c r="O189" s="17">
        <v>2800</v>
      </c>
      <c r="P189" s="7">
        <v>3000</v>
      </c>
      <c r="Q189" s="7">
        <v>3000</v>
      </c>
      <c r="R189" s="29"/>
    </row>
    <row r="190" spans="1:18" ht="12">
      <c r="A190" s="471"/>
      <c r="B190" s="475" t="s">
        <v>1034</v>
      </c>
      <c r="C190" s="30" t="s">
        <v>67</v>
      </c>
      <c r="D190" s="30">
        <v>0.16</v>
      </c>
      <c r="E190" s="7">
        <v>47.2</v>
      </c>
      <c r="F190" s="7">
        <v>47.2</v>
      </c>
      <c r="G190" s="7">
        <v>47.2</v>
      </c>
      <c r="H190" s="7">
        <v>47.2</v>
      </c>
      <c r="I190" s="7">
        <v>47.2</v>
      </c>
      <c r="J190" s="7">
        <v>47.2</v>
      </c>
      <c r="K190" s="7">
        <v>47.2</v>
      </c>
      <c r="L190" s="7">
        <v>47.2</v>
      </c>
      <c r="M190" s="7">
        <v>47.2</v>
      </c>
      <c r="N190" s="7">
        <v>47.2</v>
      </c>
      <c r="O190" s="7">
        <v>47.2</v>
      </c>
      <c r="P190" s="7">
        <v>47.2</v>
      </c>
      <c r="Q190" s="7">
        <v>47.2</v>
      </c>
      <c r="R190" s="29"/>
    </row>
    <row r="191" spans="1:18" ht="20.25" customHeight="1">
      <c r="A191" s="471"/>
      <c r="B191" s="482" t="s">
        <v>105</v>
      </c>
      <c r="C191" s="251"/>
      <c r="D191" s="251"/>
      <c r="E191" s="65"/>
      <c r="F191" s="250"/>
      <c r="G191" s="250"/>
      <c r="H191" s="65"/>
      <c r="I191" s="65"/>
      <c r="J191" s="65"/>
      <c r="K191" s="65"/>
      <c r="L191" s="65"/>
      <c r="M191" s="65"/>
      <c r="N191" s="249"/>
      <c r="O191" s="250"/>
      <c r="P191" s="65"/>
      <c r="Q191" s="65"/>
      <c r="R191" s="29"/>
    </row>
    <row r="192" spans="1:18" ht="36" customHeight="1">
      <c r="A192" s="471"/>
      <c r="B192" s="251" t="s">
        <v>237</v>
      </c>
      <c r="C192" s="30"/>
      <c r="D192" s="30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29"/>
    </row>
    <row r="193" spans="1:18" ht="12">
      <c r="A193" s="471"/>
      <c r="B193" s="251" t="s">
        <v>946</v>
      </c>
      <c r="C193" s="30"/>
      <c r="D193" s="30">
        <f>SUM(D194:D207)</f>
        <v>1.0000000000000002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29"/>
    </row>
    <row r="194" spans="1:18" ht="33.75">
      <c r="A194" s="471"/>
      <c r="B194" s="30" t="s">
        <v>947</v>
      </c>
      <c r="C194" s="30" t="s">
        <v>67</v>
      </c>
      <c r="D194" s="30">
        <v>0.1</v>
      </c>
      <c r="E194" s="7">
        <v>398.5</v>
      </c>
      <c r="F194" s="7">
        <v>401.1</v>
      </c>
      <c r="G194" s="7">
        <v>400</v>
      </c>
      <c r="H194" s="20">
        <v>125</v>
      </c>
      <c r="I194" s="20">
        <v>126.1</v>
      </c>
      <c r="J194" s="20">
        <v>200</v>
      </c>
      <c r="K194" s="20">
        <v>222.1</v>
      </c>
      <c r="L194" s="20">
        <v>280.5</v>
      </c>
      <c r="M194" s="20">
        <v>299.4</v>
      </c>
      <c r="N194" s="20">
        <v>400</v>
      </c>
      <c r="O194" s="20">
        <v>380.8</v>
      </c>
      <c r="P194" s="20">
        <v>400</v>
      </c>
      <c r="Q194" s="20">
        <v>400</v>
      </c>
      <c r="R194" s="29"/>
    </row>
    <row r="195" spans="1:18" ht="22.5">
      <c r="A195" s="471"/>
      <c r="B195" s="30" t="s">
        <v>948</v>
      </c>
      <c r="C195" s="30" t="s">
        <v>949</v>
      </c>
      <c r="D195" s="30">
        <v>0.1</v>
      </c>
      <c r="E195" s="7">
        <v>86.8</v>
      </c>
      <c r="F195" s="7">
        <v>86.8</v>
      </c>
      <c r="G195" s="7">
        <v>94.4</v>
      </c>
      <c r="H195" s="20">
        <v>86.8</v>
      </c>
      <c r="I195" s="20">
        <v>94.4</v>
      </c>
      <c r="J195" s="20">
        <v>86.8</v>
      </c>
      <c r="K195" s="20">
        <v>94.4</v>
      </c>
      <c r="L195" s="20">
        <v>86.8</v>
      </c>
      <c r="M195" s="20">
        <v>94.4</v>
      </c>
      <c r="N195" s="20">
        <v>86.8</v>
      </c>
      <c r="O195" s="20">
        <v>94.3</v>
      </c>
      <c r="P195" s="20">
        <v>87</v>
      </c>
      <c r="Q195" s="20">
        <v>87</v>
      </c>
      <c r="R195" s="29"/>
    </row>
    <row r="196" spans="1:18" ht="22.5">
      <c r="A196" s="471"/>
      <c r="B196" s="30" t="s">
        <v>950</v>
      </c>
      <c r="C196" s="30" t="s">
        <v>67</v>
      </c>
      <c r="D196" s="30">
        <v>0.05</v>
      </c>
      <c r="E196" s="7">
        <v>21.1</v>
      </c>
      <c r="F196" s="7">
        <v>21.1</v>
      </c>
      <c r="G196" s="7">
        <v>22.7</v>
      </c>
      <c r="H196" s="20">
        <v>22.7</v>
      </c>
      <c r="I196" s="20">
        <v>22.9</v>
      </c>
      <c r="J196" s="20">
        <v>22.9</v>
      </c>
      <c r="K196" s="20">
        <v>23.1</v>
      </c>
      <c r="L196" s="20">
        <v>23.1</v>
      </c>
      <c r="M196" s="20">
        <v>24.8</v>
      </c>
      <c r="N196" s="20">
        <v>21.1</v>
      </c>
      <c r="O196" s="20">
        <v>25.6</v>
      </c>
      <c r="P196" s="20">
        <v>21.5</v>
      </c>
      <c r="Q196" s="20">
        <v>21.5</v>
      </c>
      <c r="R196" s="29"/>
    </row>
    <row r="197" spans="1:18" ht="22.5">
      <c r="A197" s="471"/>
      <c r="B197" s="30" t="s">
        <v>951</v>
      </c>
      <c r="C197" s="30" t="s">
        <v>921</v>
      </c>
      <c r="D197" s="30">
        <v>0.05</v>
      </c>
      <c r="E197" s="7">
        <v>17300</v>
      </c>
      <c r="F197" s="7">
        <v>18000</v>
      </c>
      <c r="G197" s="7">
        <v>19460</v>
      </c>
      <c r="H197" s="20">
        <v>19460</v>
      </c>
      <c r="I197" s="20">
        <v>5580</v>
      </c>
      <c r="J197" s="20">
        <v>10000</v>
      </c>
      <c r="K197" s="20">
        <v>11160</v>
      </c>
      <c r="L197" s="20">
        <v>15000</v>
      </c>
      <c r="M197" s="20">
        <v>16740</v>
      </c>
      <c r="N197" s="20">
        <v>20000</v>
      </c>
      <c r="O197" s="20">
        <v>22323</v>
      </c>
      <c r="P197" s="20">
        <v>24000</v>
      </c>
      <c r="Q197" s="20">
        <v>26000</v>
      </c>
      <c r="R197" s="29"/>
    </row>
    <row r="198" spans="1:18" ht="22.5">
      <c r="A198" s="471"/>
      <c r="B198" s="30" t="s">
        <v>952</v>
      </c>
      <c r="C198" s="30" t="s">
        <v>921</v>
      </c>
      <c r="D198" s="30">
        <v>0.1</v>
      </c>
      <c r="E198" s="7">
        <v>8.2</v>
      </c>
      <c r="F198" s="7">
        <v>8</v>
      </c>
      <c r="G198" s="7">
        <v>9</v>
      </c>
      <c r="H198" s="20">
        <v>6</v>
      </c>
      <c r="I198" s="20">
        <v>6.1</v>
      </c>
      <c r="J198" s="20">
        <v>7</v>
      </c>
      <c r="K198" s="20">
        <v>7.3</v>
      </c>
      <c r="L198" s="20">
        <v>8.2</v>
      </c>
      <c r="M198" s="20">
        <v>8.4</v>
      </c>
      <c r="N198" s="20">
        <v>8.2</v>
      </c>
      <c r="O198" s="20">
        <v>8.7</v>
      </c>
      <c r="P198" s="20">
        <v>8.7</v>
      </c>
      <c r="Q198" s="20">
        <v>8.7</v>
      </c>
      <c r="R198" s="29"/>
    </row>
    <row r="199" spans="1:18" ht="12">
      <c r="A199" s="471"/>
      <c r="B199" s="30" t="s">
        <v>954</v>
      </c>
      <c r="C199" s="30" t="s">
        <v>953</v>
      </c>
      <c r="D199" s="30">
        <v>0.1</v>
      </c>
      <c r="E199" s="7">
        <v>15850</v>
      </c>
      <c r="F199" s="7">
        <v>16000</v>
      </c>
      <c r="G199" s="7">
        <v>16967</v>
      </c>
      <c r="H199" s="20">
        <v>3500</v>
      </c>
      <c r="I199" s="20">
        <v>3842</v>
      </c>
      <c r="J199" s="20">
        <v>7300</v>
      </c>
      <c r="K199" s="20">
        <v>7685</v>
      </c>
      <c r="L199" s="20">
        <v>11000</v>
      </c>
      <c r="M199" s="20">
        <v>11527</v>
      </c>
      <c r="N199" s="20">
        <v>16000</v>
      </c>
      <c r="O199" s="20">
        <v>15370</v>
      </c>
      <c r="P199" s="20">
        <v>16000</v>
      </c>
      <c r="Q199" s="20">
        <v>16000</v>
      </c>
      <c r="R199" s="29"/>
    </row>
    <row r="200" spans="1:18" ht="33.75">
      <c r="A200" s="471"/>
      <c r="B200" s="30" t="s">
        <v>955</v>
      </c>
      <c r="C200" s="30" t="s">
        <v>67</v>
      </c>
      <c r="D200" s="30">
        <v>0.05</v>
      </c>
      <c r="E200" s="7">
        <v>84.2</v>
      </c>
      <c r="F200" s="7">
        <v>100</v>
      </c>
      <c r="G200" s="7">
        <v>100</v>
      </c>
      <c r="H200" s="7">
        <v>100</v>
      </c>
      <c r="I200" s="7">
        <v>100</v>
      </c>
      <c r="J200" s="7">
        <v>100</v>
      </c>
      <c r="K200" s="7">
        <v>100</v>
      </c>
      <c r="L200" s="7">
        <v>100</v>
      </c>
      <c r="M200" s="7">
        <v>100</v>
      </c>
      <c r="N200" s="7">
        <v>100</v>
      </c>
      <c r="O200" s="7">
        <v>100</v>
      </c>
      <c r="P200" s="7">
        <v>100</v>
      </c>
      <c r="Q200" s="7">
        <v>100</v>
      </c>
      <c r="R200" s="29"/>
    </row>
    <row r="201" spans="1:18" ht="33.75">
      <c r="A201" s="471"/>
      <c r="B201" s="30" t="s">
        <v>956</v>
      </c>
      <c r="C201" s="30" t="s">
        <v>953</v>
      </c>
      <c r="D201" s="30">
        <v>0.1</v>
      </c>
      <c r="E201" s="7">
        <v>170</v>
      </c>
      <c r="F201" s="7">
        <v>230</v>
      </c>
      <c r="G201" s="7">
        <v>187</v>
      </c>
      <c r="H201" s="7">
        <v>25</v>
      </c>
      <c r="I201" s="7">
        <v>28.5</v>
      </c>
      <c r="J201" s="7">
        <v>75</v>
      </c>
      <c r="K201" s="7">
        <v>86.5</v>
      </c>
      <c r="L201" s="7">
        <v>160</v>
      </c>
      <c r="M201" s="7">
        <v>171</v>
      </c>
      <c r="N201" s="7">
        <v>230</v>
      </c>
      <c r="O201" s="7">
        <v>208</v>
      </c>
      <c r="P201" s="7">
        <v>250</v>
      </c>
      <c r="Q201" s="7">
        <v>250</v>
      </c>
      <c r="R201" s="29"/>
    </row>
    <row r="202" spans="1:18" ht="22.5">
      <c r="A202" s="471"/>
      <c r="B202" s="30" t="s">
        <v>957</v>
      </c>
      <c r="C202" s="30" t="s">
        <v>905</v>
      </c>
      <c r="D202" s="30">
        <v>0.05</v>
      </c>
      <c r="E202" s="7">
        <v>1026</v>
      </c>
      <c r="F202" s="7">
        <v>1026</v>
      </c>
      <c r="G202" s="7">
        <v>1024</v>
      </c>
      <c r="H202" s="7">
        <v>1024</v>
      </c>
      <c r="I202" s="7">
        <v>1024</v>
      </c>
      <c r="J202" s="7">
        <v>1024</v>
      </c>
      <c r="K202" s="7">
        <v>1024</v>
      </c>
      <c r="L202" s="7">
        <v>1024</v>
      </c>
      <c r="M202" s="34">
        <v>1008</v>
      </c>
      <c r="N202" s="34">
        <v>1024</v>
      </c>
      <c r="O202" s="34">
        <v>1008</v>
      </c>
      <c r="P202" s="34">
        <v>958</v>
      </c>
      <c r="Q202" s="34">
        <v>965</v>
      </c>
      <c r="R202" s="29"/>
    </row>
    <row r="203" spans="1:18" ht="12">
      <c r="A203" s="471"/>
      <c r="B203" s="30" t="s">
        <v>958</v>
      </c>
      <c r="C203" s="30" t="s">
        <v>905</v>
      </c>
      <c r="D203" s="30">
        <v>0.1</v>
      </c>
      <c r="E203" s="7">
        <v>90445</v>
      </c>
      <c r="F203" s="30">
        <v>95057</v>
      </c>
      <c r="G203" s="30">
        <v>91043</v>
      </c>
      <c r="H203" s="7">
        <v>20000</v>
      </c>
      <c r="I203" s="7">
        <v>21004</v>
      </c>
      <c r="J203" s="7">
        <v>41000</v>
      </c>
      <c r="K203" s="7">
        <v>42100</v>
      </c>
      <c r="L203" s="7">
        <v>67400</v>
      </c>
      <c r="M203" s="7">
        <v>66942</v>
      </c>
      <c r="N203" s="7">
        <v>91225</v>
      </c>
      <c r="O203" s="7">
        <v>84019</v>
      </c>
      <c r="P203" s="7">
        <v>91225</v>
      </c>
      <c r="Q203" s="7">
        <v>91225</v>
      </c>
      <c r="R203" s="29"/>
    </row>
    <row r="204" spans="1:18" ht="22.5">
      <c r="A204" s="471"/>
      <c r="B204" s="30" t="s">
        <v>959</v>
      </c>
      <c r="C204" s="30" t="s">
        <v>960</v>
      </c>
      <c r="D204" s="30">
        <v>0.05</v>
      </c>
      <c r="E204" s="7">
        <v>124811</v>
      </c>
      <c r="F204" s="7">
        <v>124800</v>
      </c>
      <c r="G204" s="7">
        <v>124912</v>
      </c>
      <c r="H204" s="7">
        <v>35500</v>
      </c>
      <c r="I204" s="7">
        <v>36193</v>
      </c>
      <c r="J204" s="17">
        <v>72000</v>
      </c>
      <c r="K204" s="17">
        <v>72385</v>
      </c>
      <c r="L204" s="17">
        <v>118000</v>
      </c>
      <c r="M204" s="17">
        <v>120345</v>
      </c>
      <c r="N204" s="17">
        <v>124912</v>
      </c>
      <c r="O204" s="17">
        <v>144771</v>
      </c>
      <c r="P204" s="7">
        <v>124925</v>
      </c>
      <c r="Q204" s="7">
        <v>124925</v>
      </c>
      <c r="R204" s="29"/>
    </row>
    <row r="205" spans="1:18" ht="22.5">
      <c r="A205" s="471"/>
      <c r="B205" s="30" t="s">
        <v>961</v>
      </c>
      <c r="C205" s="30" t="s">
        <v>921</v>
      </c>
      <c r="D205" s="30">
        <v>0.05</v>
      </c>
      <c r="E205" s="7">
        <v>20</v>
      </c>
      <c r="F205" s="7">
        <v>20</v>
      </c>
      <c r="G205" s="7">
        <v>20</v>
      </c>
      <c r="H205" s="20">
        <v>4</v>
      </c>
      <c r="I205" s="276">
        <v>4</v>
      </c>
      <c r="J205" s="276">
        <v>6</v>
      </c>
      <c r="K205" s="276">
        <v>6</v>
      </c>
      <c r="L205" s="277">
        <v>10</v>
      </c>
      <c r="M205" s="277">
        <v>20</v>
      </c>
      <c r="N205" s="277">
        <v>20</v>
      </c>
      <c r="O205" s="277">
        <v>22</v>
      </c>
      <c r="P205" s="20">
        <v>15</v>
      </c>
      <c r="Q205" s="20">
        <v>15</v>
      </c>
      <c r="R205" s="29"/>
    </row>
    <row r="206" spans="1:18" ht="33.75">
      <c r="A206" s="471"/>
      <c r="B206" s="30" t="s">
        <v>962</v>
      </c>
      <c r="C206" s="30" t="s">
        <v>905</v>
      </c>
      <c r="D206" s="30">
        <v>0.05</v>
      </c>
      <c r="E206" s="7">
        <v>24</v>
      </c>
      <c r="F206" s="7"/>
      <c r="G206" s="278">
        <v>20</v>
      </c>
      <c r="H206" s="276">
        <v>4</v>
      </c>
      <c r="I206" s="276">
        <v>6</v>
      </c>
      <c r="J206" s="276">
        <v>10</v>
      </c>
      <c r="K206" s="276">
        <v>0</v>
      </c>
      <c r="L206" s="277">
        <v>6</v>
      </c>
      <c r="M206" s="277">
        <v>6</v>
      </c>
      <c r="N206" s="277">
        <v>20</v>
      </c>
      <c r="O206" s="277">
        <v>12</v>
      </c>
      <c r="P206" s="276">
        <v>22</v>
      </c>
      <c r="Q206" s="20">
        <v>22</v>
      </c>
      <c r="R206" s="29"/>
    </row>
    <row r="207" spans="1:18" ht="45">
      <c r="A207" s="471"/>
      <c r="B207" s="30" t="s">
        <v>963</v>
      </c>
      <c r="C207" s="30" t="s">
        <v>67</v>
      </c>
      <c r="D207" s="30">
        <v>0.05</v>
      </c>
      <c r="E207" s="7">
        <v>8.6</v>
      </c>
      <c r="F207" s="7">
        <v>8.6</v>
      </c>
      <c r="G207" s="7">
        <v>2.15</v>
      </c>
      <c r="H207" s="275">
        <v>13.1</v>
      </c>
      <c r="I207" s="275">
        <v>0</v>
      </c>
      <c r="J207" s="275">
        <v>13.1</v>
      </c>
      <c r="K207" s="275">
        <v>0</v>
      </c>
      <c r="L207" s="275">
        <v>13.1</v>
      </c>
      <c r="M207" s="275">
        <v>0</v>
      </c>
      <c r="N207" s="275">
        <v>13.1</v>
      </c>
      <c r="O207" s="275">
        <v>13.1</v>
      </c>
      <c r="P207" s="275">
        <v>10.1</v>
      </c>
      <c r="Q207" s="275">
        <v>9.1</v>
      </c>
      <c r="R207" s="29"/>
    </row>
    <row r="208" spans="1:18" ht="21" customHeight="1">
      <c r="A208" s="471"/>
      <c r="B208" s="482" t="s">
        <v>112</v>
      </c>
      <c r="C208" s="251"/>
      <c r="D208" s="25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29"/>
    </row>
    <row r="209" spans="1:18" ht="33.75">
      <c r="A209" s="471"/>
      <c r="B209" s="251" t="s">
        <v>1004</v>
      </c>
      <c r="C209" s="30"/>
      <c r="D209" s="30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29"/>
    </row>
    <row r="210" spans="1:18" ht="33.75">
      <c r="A210" s="471"/>
      <c r="B210" s="30" t="s">
        <v>1005</v>
      </c>
      <c r="C210" s="30" t="s">
        <v>67</v>
      </c>
      <c r="D210" s="30">
        <v>0.1</v>
      </c>
      <c r="E210" s="7">
        <v>1.5</v>
      </c>
      <c r="F210" s="7">
        <v>1.5</v>
      </c>
      <c r="G210" s="7">
        <v>1.5</v>
      </c>
      <c r="H210" s="7">
        <v>0.4</v>
      </c>
      <c r="I210" s="7">
        <v>0.4</v>
      </c>
      <c r="J210" s="7">
        <v>0.7</v>
      </c>
      <c r="K210" s="7">
        <v>0.7</v>
      </c>
      <c r="L210" s="7">
        <v>1.2</v>
      </c>
      <c r="M210" s="7">
        <v>1.5</v>
      </c>
      <c r="N210" s="7">
        <v>1.5</v>
      </c>
      <c r="O210" s="7">
        <v>2</v>
      </c>
      <c r="P210" s="7">
        <v>1.5</v>
      </c>
      <c r="Q210" s="7">
        <v>1.5</v>
      </c>
      <c r="R210" s="29"/>
    </row>
    <row r="211" spans="1:18" ht="33.75">
      <c r="A211" s="471"/>
      <c r="B211" s="30" t="s">
        <v>1006</v>
      </c>
      <c r="C211" s="30"/>
      <c r="D211" s="30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29"/>
    </row>
    <row r="212" spans="1:18" ht="12">
      <c r="A212" s="471"/>
      <c r="B212" s="483" t="s">
        <v>238</v>
      </c>
      <c r="C212" s="30"/>
      <c r="D212" s="30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29"/>
    </row>
    <row r="213" spans="1:18" ht="33.75">
      <c r="A213" s="471"/>
      <c r="B213" s="30" t="s">
        <v>1007</v>
      </c>
      <c r="C213" s="30" t="s">
        <v>921</v>
      </c>
      <c r="D213" s="30">
        <v>0.2</v>
      </c>
      <c r="E213" s="7">
        <v>15</v>
      </c>
      <c r="F213" s="7">
        <v>14</v>
      </c>
      <c r="G213" s="7">
        <v>19</v>
      </c>
      <c r="H213" s="17">
        <v>0</v>
      </c>
      <c r="I213" s="17">
        <v>0</v>
      </c>
      <c r="J213" s="17">
        <v>4</v>
      </c>
      <c r="K213" s="17">
        <v>2</v>
      </c>
      <c r="L213" s="17">
        <v>10</v>
      </c>
      <c r="M213" s="17">
        <v>20</v>
      </c>
      <c r="N213" s="17">
        <v>16</v>
      </c>
      <c r="O213" s="17">
        <v>29</v>
      </c>
      <c r="P213" s="17">
        <v>17</v>
      </c>
      <c r="Q213" s="17">
        <v>18</v>
      </c>
      <c r="R213" s="29"/>
    </row>
    <row r="214" spans="1:18" ht="45">
      <c r="A214" s="471"/>
      <c r="B214" s="30" t="s">
        <v>1008</v>
      </c>
      <c r="C214" s="30" t="s">
        <v>905</v>
      </c>
      <c r="D214" s="30">
        <v>0.1</v>
      </c>
      <c r="E214" s="7">
        <v>950</v>
      </c>
      <c r="F214" s="7">
        <v>1000</v>
      </c>
      <c r="G214" s="7">
        <v>1050</v>
      </c>
      <c r="H214" s="17">
        <v>0</v>
      </c>
      <c r="I214" s="17">
        <v>0</v>
      </c>
      <c r="J214" s="17">
        <v>200</v>
      </c>
      <c r="K214" s="17">
        <v>250</v>
      </c>
      <c r="L214" s="17">
        <v>700</v>
      </c>
      <c r="M214" s="17">
        <v>755</v>
      </c>
      <c r="N214" s="17">
        <v>1050</v>
      </c>
      <c r="O214" s="17">
        <v>1180</v>
      </c>
      <c r="P214" s="17">
        <v>1000</v>
      </c>
      <c r="Q214" s="17">
        <v>1100</v>
      </c>
      <c r="R214" s="29"/>
    </row>
    <row r="215" spans="1:18" ht="33.75">
      <c r="A215" s="471"/>
      <c r="B215" s="30" t="s">
        <v>1009</v>
      </c>
      <c r="C215" s="30" t="s">
        <v>67</v>
      </c>
      <c r="D215" s="30">
        <v>0.1</v>
      </c>
      <c r="E215" s="7">
        <v>2.1</v>
      </c>
      <c r="F215" s="7">
        <v>2.2</v>
      </c>
      <c r="G215" s="7">
        <v>2.2</v>
      </c>
      <c r="H215" s="17">
        <v>0.4</v>
      </c>
      <c r="I215" s="17">
        <v>0.5</v>
      </c>
      <c r="J215" s="17">
        <v>1.8</v>
      </c>
      <c r="K215" s="17">
        <v>1.8</v>
      </c>
      <c r="L215" s="17">
        <v>2.1</v>
      </c>
      <c r="M215" s="17">
        <v>2</v>
      </c>
      <c r="N215" s="17">
        <v>2.3</v>
      </c>
      <c r="O215" s="17">
        <v>2.3</v>
      </c>
      <c r="P215" s="17">
        <v>2.3</v>
      </c>
      <c r="Q215" s="17">
        <v>2.3</v>
      </c>
      <c r="R215" s="29"/>
    </row>
    <row r="216" spans="1:18" ht="22.5">
      <c r="A216" s="471"/>
      <c r="B216" s="251" t="s">
        <v>1010</v>
      </c>
      <c r="C216" s="30"/>
      <c r="D216" s="30"/>
      <c r="E216" s="7"/>
      <c r="F216" s="7"/>
      <c r="G216" s="7"/>
      <c r="H216" s="7"/>
      <c r="I216" s="17"/>
      <c r="J216" s="17"/>
      <c r="K216" s="17"/>
      <c r="L216" s="17"/>
      <c r="M216" s="17"/>
      <c r="N216" s="17"/>
      <c r="O216" s="17"/>
      <c r="P216" s="17"/>
      <c r="Q216" s="17"/>
      <c r="R216" s="29"/>
    </row>
    <row r="217" spans="1:18" ht="33.75">
      <c r="A217" s="471"/>
      <c r="B217" s="483" t="s">
        <v>239</v>
      </c>
      <c r="C217" s="30"/>
      <c r="D217" s="30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29"/>
    </row>
    <row r="218" spans="1:18" ht="33.75">
      <c r="A218" s="471"/>
      <c r="B218" s="30" t="s">
        <v>1011</v>
      </c>
      <c r="C218" s="30" t="s">
        <v>905</v>
      </c>
      <c r="D218" s="30">
        <v>0.1</v>
      </c>
      <c r="E218" s="7">
        <v>160</v>
      </c>
      <c r="F218" s="7">
        <v>165</v>
      </c>
      <c r="G218" s="7">
        <v>165</v>
      </c>
      <c r="H218" s="17">
        <v>50</v>
      </c>
      <c r="I218" s="17">
        <v>65</v>
      </c>
      <c r="J218" s="17">
        <v>120</v>
      </c>
      <c r="K218" s="17">
        <v>105</v>
      </c>
      <c r="L218" s="17">
        <v>140</v>
      </c>
      <c r="M218" s="17">
        <v>148</v>
      </c>
      <c r="N218" s="17">
        <v>170</v>
      </c>
      <c r="O218" s="17">
        <v>170</v>
      </c>
      <c r="P218" s="17">
        <v>175</v>
      </c>
      <c r="Q218" s="17">
        <v>180</v>
      </c>
      <c r="R218" s="29"/>
    </row>
    <row r="219" spans="1:18" ht="33.75">
      <c r="A219" s="471"/>
      <c r="B219" s="30" t="s">
        <v>1012</v>
      </c>
      <c r="C219" s="30" t="s">
        <v>905</v>
      </c>
      <c r="D219" s="30">
        <v>0.1</v>
      </c>
      <c r="E219" s="7">
        <v>24</v>
      </c>
      <c r="F219" s="7">
        <v>28</v>
      </c>
      <c r="G219" s="7">
        <v>28</v>
      </c>
      <c r="H219" s="17">
        <v>0</v>
      </c>
      <c r="I219" s="17">
        <v>0</v>
      </c>
      <c r="J219" s="17">
        <v>0</v>
      </c>
      <c r="K219" s="17">
        <v>0</v>
      </c>
      <c r="L219" s="17">
        <v>30</v>
      </c>
      <c r="M219" s="17">
        <v>30</v>
      </c>
      <c r="N219" s="17">
        <v>30</v>
      </c>
      <c r="O219" s="17">
        <v>30</v>
      </c>
      <c r="P219" s="17">
        <v>30</v>
      </c>
      <c r="Q219" s="17">
        <v>30</v>
      </c>
      <c r="R219" s="29"/>
    </row>
    <row r="220" spans="1:18" ht="45">
      <c r="A220" s="471"/>
      <c r="B220" s="30" t="s">
        <v>1013</v>
      </c>
      <c r="C220" s="30"/>
      <c r="D220" s="30"/>
      <c r="E220" s="7"/>
      <c r="F220" s="7"/>
      <c r="G220" s="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29"/>
    </row>
    <row r="221" spans="1:18" ht="22.5">
      <c r="A221" s="471"/>
      <c r="B221" s="483" t="s">
        <v>240</v>
      </c>
      <c r="C221" s="30"/>
      <c r="D221" s="30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29"/>
    </row>
    <row r="222" spans="1:18" ht="56.25">
      <c r="A222" s="471"/>
      <c r="B222" s="30" t="s">
        <v>1014</v>
      </c>
      <c r="C222" s="30" t="s">
        <v>67</v>
      </c>
      <c r="D222" s="30">
        <v>0.2</v>
      </c>
      <c r="E222" s="7">
        <v>0</v>
      </c>
      <c r="F222" s="7">
        <v>17.4</v>
      </c>
      <c r="G222" s="7">
        <v>17</v>
      </c>
      <c r="H222" s="17">
        <v>0</v>
      </c>
      <c r="I222" s="17">
        <v>0</v>
      </c>
      <c r="J222" s="17">
        <v>0</v>
      </c>
      <c r="K222" s="17">
        <v>0</v>
      </c>
      <c r="L222" s="17">
        <v>6</v>
      </c>
      <c r="M222" s="17">
        <v>6</v>
      </c>
      <c r="N222" s="17">
        <v>8</v>
      </c>
      <c r="O222" s="17">
        <v>8</v>
      </c>
      <c r="P222" s="17">
        <v>5</v>
      </c>
      <c r="Q222" s="17">
        <v>5</v>
      </c>
      <c r="R222" s="29"/>
    </row>
    <row r="223" spans="1:18" ht="33.75">
      <c r="A223" s="484"/>
      <c r="B223" s="30" t="s">
        <v>1015</v>
      </c>
      <c r="C223" s="30"/>
      <c r="D223" s="30"/>
      <c r="E223" s="7"/>
      <c r="F223" s="7"/>
      <c r="G223" s="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39"/>
    </row>
    <row r="224" spans="1:18" ht="25.5" customHeight="1">
      <c r="A224" s="484"/>
      <c r="B224" s="474" t="s">
        <v>1016</v>
      </c>
      <c r="C224" s="474"/>
      <c r="D224" s="474"/>
      <c r="E224" s="20"/>
      <c r="F224" s="20">
        <f>F225</f>
        <v>2.2</v>
      </c>
      <c r="G224" s="20">
        <f aca="true" t="shared" si="4" ref="G224:Q224">G225</f>
        <v>2.2</v>
      </c>
      <c r="H224" s="20">
        <f t="shared" si="4"/>
        <v>1.2</v>
      </c>
      <c r="I224" s="20">
        <f t="shared" si="4"/>
        <v>1</v>
      </c>
      <c r="J224" s="20">
        <f t="shared" si="4"/>
        <v>1.8</v>
      </c>
      <c r="K224" s="20">
        <f t="shared" si="4"/>
        <v>1.8</v>
      </c>
      <c r="L224" s="20">
        <f t="shared" si="4"/>
        <v>2.2</v>
      </c>
      <c r="M224" s="20">
        <f t="shared" si="4"/>
        <v>2.3</v>
      </c>
      <c r="N224" s="20">
        <f t="shared" si="4"/>
        <v>2.6</v>
      </c>
      <c r="O224" s="20">
        <f t="shared" si="4"/>
        <v>2.6</v>
      </c>
      <c r="P224" s="20">
        <f t="shared" si="4"/>
        <v>2.7</v>
      </c>
      <c r="Q224" s="20">
        <f t="shared" si="4"/>
        <v>2.8</v>
      </c>
      <c r="R224" s="39"/>
    </row>
    <row r="225" spans="1:18" ht="33.75">
      <c r="A225" s="484"/>
      <c r="B225" s="475" t="s">
        <v>1017</v>
      </c>
      <c r="C225" s="474" t="s">
        <v>67</v>
      </c>
      <c r="D225" s="474">
        <v>0.1</v>
      </c>
      <c r="E225" s="20">
        <v>2.2</v>
      </c>
      <c r="F225" s="20">
        <v>2.2</v>
      </c>
      <c r="G225" s="20">
        <v>2.2</v>
      </c>
      <c r="H225" s="17">
        <v>1.2</v>
      </c>
      <c r="I225" s="17">
        <v>1</v>
      </c>
      <c r="J225" s="17">
        <v>1.8</v>
      </c>
      <c r="K225" s="17">
        <v>1.8</v>
      </c>
      <c r="L225" s="17">
        <v>2.2</v>
      </c>
      <c r="M225" s="17">
        <v>2.3</v>
      </c>
      <c r="N225" s="17">
        <v>2.6</v>
      </c>
      <c r="O225" s="17">
        <v>2.6</v>
      </c>
      <c r="P225" s="17">
        <v>2.7</v>
      </c>
      <c r="Q225" s="17">
        <v>2.8</v>
      </c>
      <c r="R225" s="39"/>
    </row>
    <row r="226" spans="1:18" ht="33.75" customHeight="1">
      <c r="A226" s="30"/>
      <c r="B226" s="482" t="s">
        <v>87</v>
      </c>
      <c r="C226" s="251"/>
      <c r="D226" s="251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7"/>
    </row>
    <row r="227" spans="1:18" ht="27.75" customHeight="1">
      <c r="A227" s="30"/>
      <c r="B227" s="483" t="s">
        <v>241</v>
      </c>
      <c r="C227" s="474"/>
      <c r="D227" s="474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</row>
    <row r="228" spans="1:18" ht="22.5">
      <c r="A228" s="30"/>
      <c r="B228" s="30" t="s">
        <v>964</v>
      </c>
      <c r="C228" s="474" t="s">
        <v>67</v>
      </c>
      <c r="D228" s="474"/>
      <c r="E228" s="20"/>
      <c r="F228" s="20"/>
      <c r="G228" s="20"/>
      <c r="H228" s="10" t="s">
        <v>965</v>
      </c>
      <c r="I228" s="10" t="s">
        <v>965</v>
      </c>
      <c r="J228" s="10" t="s">
        <v>965</v>
      </c>
      <c r="K228" s="10" t="s">
        <v>965</v>
      </c>
      <c r="L228" s="10" t="s">
        <v>965</v>
      </c>
      <c r="M228" s="10" t="s">
        <v>965</v>
      </c>
      <c r="N228" s="10" t="s">
        <v>965</v>
      </c>
      <c r="O228" s="10" t="s">
        <v>965</v>
      </c>
      <c r="P228" s="228" t="s">
        <v>966</v>
      </c>
      <c r="Q228" s="228" t="s">
        <v>966</v>
      </c>
      <c r="R228" s="20"/>
    </row>
    <row r="229" spans="1:18" ht="33.75">
      <c r="A229" s="30"/>
      <c r="B229" s="30" t="s">
        <v>967</v>
      </c>
      <c r="C229" s="474" t="s">
        <v>968</v>
      </c>
      <c r="D229" s="474"/>
      <c r="E229" s="20"/>
      <c r="F229" s="20"/>
      <c r="G229" s="20"/>
      <c r="H229" s="17"/>
      <c r="I229" s="17"/>
      <c r="J229" s="21"/>
      <c r="K229" s="17"/>
      <c r="L229" s="14"/>
      <c r="M229" s="14"/>
      <c r="N229" s="17"/>
      <c r="O229" s="17"/>
      <c r="P229" s="17"/>
      <c r="Q229" s="17"/>
      <c r="R229" s="20"/>
    </row>
    <row r="230" spans="1:18" ht="33.75">
      <c r="A230" s="30"/>
      <c r="B230" s="485" t="s">
        <v>969</v>
      </c>
      <c r="C230" s="474" t="s">
        <v>968</v>
      </c>
      <c r="D230" s="30"/>
      <c r="E230" s="7"/>
      <c r="F230" s="7"/>
      <c r="G230" s="7"/>
      <c r="H230" s="17" t="s">
        <v>972</v>
      </c>
      <c r="I230" s="17" t="s">
        <v>972</v>
      </c>
      <c r="J230" s="17" t="s">
        <v>972</v>
      </c>
      <c r="K230" s="17" t="s">
        <v>972</v>
      </c>
      <c r="L230" s="17" t="s">
        <v>972</v>
      </c>
      <c r="M230" s="17" t="s">
        <v>972</v>
      </c>
      <c r="N230" s="17" t="s">
        <v>972</v>
      </c>
      <c r="O230" s="17" t="s">
        <v>972</v>
      </c>
      <c r="P230" s="17" t="s">
        <v>973</v>
      </c>
      <c r="Q230" s="17" t="s">
        <v>974</v>
      </c>
      <c r="R230" s="7"/>
    </row>
    <row r="231" spans="1:18" ht="33.75">
      <c r="A231" s="30"/>
      <c r="B231" s="485" t="s">
        <v>970</v>
      </c>
      <c r="C231" s="474" t="s">
        <v>968</v>
      </c>
      <c r="D231" s="30"/>
      <c r="E231" s="7"/>
      <c r="F231" s="7"/>
      <c r="G231" s="7"/>
      <c r="H231" s="17" t="s">
        <v>973</v>
      </c>
      <c r="I231" s="17" t="s">
        <v>973</v>
      </c>
      <c r="J231" s="17" t="s">
        <v>973</v>
      </c>
      <c r="K231" s="17" t="s">
        <v>973</v>
      </c>
      <c r="L231" s="17" t="s">
        <v>973</v>
      </c>
      <c r="M231" s="17" t="s">
        <v>973</v>
      </c>
      <c r="N231" s="17" t="s">
        <v>973</v>
      </c>
      <c r="O231" s="17" t="s">
        <v>973</v>
      </c>
      <c r="P231" s="17" t="s">
        <v>974</v>
      </c>
      <c r="Q231" s="17" t="s">
        <v>975</v>
      </c>
      <c r="R231" s="7"/>
    </row>
    <row r="232" spans="1:18" ht="33.75">
      <c r="A232" s="30"/>
      <c r="B232" s="485" t="s">
        <v>971</v>
      </c>
      <c r="C232" s="474" t="s">
        <v>968</v>
      </c>
      <c r="D232" s="30"/>
      <c r="E232" s="7"/>
      <c r="F232" s="7"/>
      <c r="G232" s="7"/>
      <c r="H232" s="17" t="s">
        <v>973</v>
      </c>
      <c r="I232" s="17" t="s">
        <v>973</v>
      </c>
      <c r="J232" s="17" t="s">
        <v>973</v>
      </c>
      <c r="K232" s="17" t="s">
        <v>973</v>
      </c>
      <c r="L232" s="17" t="s">
        <v>973</v>
      </c>
      <c r="M232" s="17" t="s">
        <v>973</v>
      </c>
      <c r="N232" s="17" t="s">
        <v>973</v>
      </c>
      <c r="O232" s="17" t="s">
        <v>973</v>
      </c>
      <c r="P232" s="17" t="s">
        <v>974</v>
      </c>
      <c r="Q232" s="17" t="s">
        <v>975</v>
      </c>
      <c r="R232" s="7"/>
    </row>
    <row r="233" spans="1:18" ht="19.5" customHeight="1">
      <c r="A233" s="30"/>
      <c r="B233" s="30" t="s">
        <v>976</v>
      </c>
      <c r="C233" s="30" t="s">
        <v>67</v>
      </c>
      <c r="D233" s="30"/>
      <c r="E233" s="7"/>
      <c r="F233" s="7"/>
      <c r="G233" s="7"/>
      <c r="H233" s="17" t="s">
        <v>977</v>
      </c>
      <c r="I233" s="17" t="s">
        <v>977</v>
      </c>
      <c r="J233" s="17" t="s">
        <v>977</v>
      </c>
      <c r="K233" s="17" t="s">
        <v>977</v>
      </c>
      <c r="L233" s="17" t="s">
        <v>977</v>
      </c>
      <c r="M233" s="17" t="s">
        <v>977</v>
      </c>
      <c r="N233" s="17" t="s">
        <v>977</v>
      </c>
      <c r="O233" s="17" t="s">
        <v>977</v>
      </c>
      <c r="P233" s="17" t="s">
        <v>978</v>
      </c>
      <c r="Q233" s="17" t="s">
        <v>979</v>
      </c>
      <c r="R233" s="7"/>
    </row>
    <row r="234" spans="1:18" ht="24" customHeight="1">
      <c r="A234" s="30"/>
      <c r="B234" s="30" t="s">
        <v>119</v>
      </c>
      <c r="C234" s="30"/>
      <c r="D234" s="30"/>
      <c r="E234" s="7"/>
      <c r="F234" s="7"/>
      <c r="G234" s="7"/>
      <c r="H234" s="14"/>
      <c r="I234" s="17"/>
      <c r="J234" s="14"/>
      <c r="K234" s="17"/>
      <c r="L234" s="17"/>
      <c r="M234" s="17"/>
      <c r="N234" s="17"/>
      <c r="O234" s="17"/>
      <c r="P234" s="17"/>
      <c r="Q234" s="17"/>
      <c r="R234" s="7"/>
    </row>
    <row r="235" spans="1:18" ht="27.75" customHeight="1">
      <c r="A235" s="30"/>
      <c r="B235" s="474" t="s">
        <v>242</v>
      </c>
      <c r="C235" s="474"/>
      <c r="D235" s="474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7"/>
    </row>
    <row r="236" spans="1:18" ht="45">
      <c r="A236" s="30"/>
      <c r="B236" s="30" t="s">
        <v>980</v>
      </c>
      <c r="C236" s="474" t="s">
        <v>67</v>
      </c>
      <c r="D236" s="473">
        <v>0.05</v>
      </c>
      <c r="E236" s="262"/>
      <c r="F236" s="262"/>
      <c r="G236" s="262"/>
      <c r="H236" s="228">
        <v>6</v>
      </c>
      <c r="I236" s="228">
        <v>6</v>
      </c>
      <c r="J236" s="228">
        <v>6</v>
      </c>
      <c r="K236" s="228">
        <v>6</v>
      </c>
      <c r="L236" s="228">
        <v>6</v>
      </c>
      <c r="M236" s="228">
        <v>6</v>
      </c>
      <c r="N236" s="228">
        <v>6</v>
      </c>
      <c r="O236" s="228">
        <v>6</v>
      </c>
      <c r="P236" s="228">
        <v>5.5</v>
      </c>
      <c r="Q236" s="228">
        <v>5</v>
      </c>
      <c r="R236" s="7"/>
    </row>
    <row r="237" spans="1:18" ht="48.75" customHeight="1">
      <c r="A237" s="30"/>
      <c r="B237" s="30" t="s">
        <v>981</v>
      </c>
      <c r="C237" s="474" t="s">
        <v>67</v>
      </c>
      <c r="D237" s="24">
        <v>0.05</v>
      </c>
      <c r="E237" s="10"/>
      <c r="F237" s="10"/>
      <c r="G237" s="10"/>
      <c r="H237" s="228">
        <v>6</v>
      </c>
      <c r="I237" s="228">
        <v>6</v>
      </c>
      <c r="J237" s="228">
        <v>6</v>
      </c>
      <c r="K237" s="228">
        <v>6</v>
      </c>
      <c r="L237" s="228">
        <v>6</v>
      </c>
      <c r="M237" s="228">
        <v>6</v>
      </c>
      <c r="N237" s="228">
        <v>6</v>
      </c>
      <c r="O237" s="228">
        <v>6</v>
      </c>
      <c r="P237" s="228">
        <v>5.5</v>
      </c>
      <c r="Q237" s="228">
        <v>5</v>
      </c>
      <c r="R237" s="7"/>
    </row>
    <row r="238" spans="1:18" ht="24" customHeight="1">
      <c r="A238" s="30"/>
      <c r="B238" s="30" t="s">
        <v>982</v>
      </c>
      <c r="C238" s="474" t="s">
        <v>67</v>
      </c>
      <c r="D238" s="24">
        <v>0.02</v>
      </c>
      <c r="E238" s="10"/>
      <c r="F238" s="10"/>
      <c r="G238" s="10"/>
      <c r="H238" s="228">
        <v>25</v>
      </c>
      <c r="I238" s="228">
        <v>25</v>
      </c>
      <c r="J238" s="228">
        <v>25</v>
      </c>
      <c r="K238" s="228">
        <v>25</v>
      </c>
      <c r="L238" s="228">
        <v>25</v>
      </c>
      <c r="M238" s="228">
        <v>25</v>
      </c>
      <c r="N238" s="228">
        <v>25</v>
      </c>
      <c r="O238" s="228">
        <v>25</v>
      </c>
      <c r="P238" s="228">
        <v>20.5</v>
      </c>
      <c r="Q238" s="228">
        <v>18</v>
      </c>
      <c r="R238" s="7"/>
    </row>
    <row r="239" spans="1:18" ht="17.25" customHeight="1">
      <c r="A239" s="30"/>
      <c r="B239" s="30" t="s">
        <v>983</v>
      </c>
      <c r="C239" s="474" t="s">
        <v>67</v>
      </c>
      <c r="D239" s="24">
        <v>0.04</v>
      </c>
      <c r="E239" s="10"/>
      <c r="F239" s="10"/>
      <c r="G239" s="10"/>
      <c r="H239" s="228">
        <v>20</v>
      </c>
      <c r="I239" s="228">
        <v>20</v>
      </c>
      <c r="J239" s="228">
        <v>20</v>
      </c>
      <c r="K239" s="228">
        <v>20</v>
      </c>
      <c r="L239" s="228">
        <v>20</v>
      </c>
      <c r="M239" s="228">
        <v>20</v>
      </c>
      <c r="N239" s="228">
        <v>20</v>
      </c>
      <c r="O239" s="228">
        <v>20</v>
      </c>
      <c r="P239" s="228">
        <v>17</v>
      </c>
      <c r="Q239" s="228">
        <v>15</v>
      </c>
      <c r="R239" s="7"/>
    </row>
    <row r="240" spans="1:18" ht="22.5">
      <c r="A240" s="30"/>
      <c r="B240" s="30" t="s">
        <v>1018</v>
      </c>
      <c r="C240" s="474" t="s">
        <v>1019</v>
      </c>
      <c r="D240" s="24">
        <v>0.04</v>
      </c>
      <c r="E240" s="10"/>
      <c r="F240" s="10"/>
      <c r="G240" s="10"/>
      <c r="H240" s="228">
        <v>0</v>
      </c>
      <c r="I240" s="228">
        <v>0</v>
      </c>
      <c r="J240" s="228">
        <v>0</v>
      </c>
      <c r="K240" s="228">
        <v>0</v>
      </c>
      <c r="L240" s="228">
        <v>0</v>
      </c>
      <c r="M240" s="228">
        <v>0</v>
      </c>
      <c r="N240" s="228">
        <v>0</v>
      </c>
      <c r="O240" s="228">
        <v>0</v>
      </c>
      <c r="P240" s="228">
        <v>0</v>
      </c>
      <c r="Q240" s="228">
        <v>0</v>
      </c>
      <c r="R240" s="7"/>
    </row>
    <row r="241" spans="1:18" ht="33.75" customHeight="1">
      <c r="A241" s="30"/>
      <c r="B241" s="30" t="s">
        <v>984</v>
      </c>
      <c r="C241" s="474" t="s">
        <v>67</v>
      </c>
      <c r="D241" s="473">
        <v>0.2</v>
      </c>
      <c r="E241" s="262"/>
      <c r="F241" s="262"/>
      <c r="G241" s="262"/>
      <c r="H241" s="228">
        <v>77</v>
      </c>
      <c r="I241" s="228">
        <v>77</v>
      </c>
      <c r="J241" s="228">
        <v>77</v>
      </c>
      <c r="K241" s="228">
        <v>77</v>
      </c>
      <c r="L241" s="228">
        <v>77</v>
      </c>
      <c r="M241" s="228">
        <v>77</v>
      </c>
      <c r="N241" s="228">
        <v>77</v>
      </c>
      <c r="O241" s="228">
        <v>77</v>
      </c>
      <c r="P241" s="10">
        <v>79</v>
      </c>
      <c r="Q241" s="10">
        <v>82</v>
      </c>
      <c r="R241" s="20"/>
    </row>
    <row r="242" spans="1:18" ht="24" customHeight="1">
      <c r="A242" s="30"/>
      <c r="B242" s="30" t="s">
        <v>985</v>
      </c>
      <c r="C242" s="474"/>
      <c r="D242" s="473"/>
      <c r="E242" s="262"/>
      <c r="F242" s="262"/>
      <c r="G242" s="262"/>
      <c r="H242" s="228"/>
      <c r="I242" s="228"/>
      <c r="J242" s="228"/>
      <c r="K242" s="228"/>
      <c r="L242" s="228"/>
      <c r="M242" s="228"/>
      <c r="N242" s="228"/>
      <c r="O242" s="228"/>
      <c r="P242" s="10"/>
      <c r="Q242" s="10"/>
      <c r="R242" s="20"/>
    </row>
    <row r="243" spans="1:18" ht="33.75">
      <c r="A243" s="30"/>
      <c r="B243" s="30" t="s">
        <v>1020</v>
      </c>
      <c r="C243" s="474" t="s">
        <v>67</v>
      </c>
      <c r="D243" s="473">
        <v>0.2</v>
      </c>
      <c r="E243" s="262"/>
      <c r="F243" s="262"/>
      <c r="G243" s="262"/>
      <c r="H243" s="228">
        <v>94</v>
      </c>
      <c r="I243" s="228">
        <v>94</v>
      </c>
      <c r="J243" s="228">
        <v>94</v>
      </c>
      <c r="K243" s="228">
        <v>94</v>
      </c>
      <c r="L243" s="228">
        <v>94</v>
      </c>
      <c r="M243" s="228">
        <v>94</v>
      </c>
      <c r="N243" s="228">
        <v>94</v>
      </c>
      <c r="O243" s="228">
        <v>94</v>
      </c>
      <c r="P243" s="228">
        <v>94</v>
      </c>
      <c r="Q243" s="228">
        <v>94</v>
      </c>
      <c r="R243" s="20"/>
    </row>
    <row r="244" spans="1:18" ht="22.5">
      <c r="A244" s="30"/>
      <c r="B244" s="30" t="s">
        <v>1021</v>
      </c>
      <c r="C244" s="474" t="s">
        <v>67</v>
      </c>
      <c r="D244" s="473">
        <v>0.2</v>
      </c>
      <c r="E244" s="262"/>
      <c r="F244" s="262"/>
      <c r="G244" s="262"/>
      <c r="H244" s="228">
        <v>92</v>
      </c>
      <c r="I244" s="228">
        <v>92</v>
      </c>
      <c r="J244" s="228">
        <v>92</v>
      </c>
      <c r="K244" s="228">
        <v>92</v>
      </c>
      <c r="L244" s="228">
        <v>92</v>
      </c>
      <c r="M244" s="228">
        <v>92</v>
      </c>
      <c r="N244" s="228">
        <v>92</v>
      </c>
      <c r="O244" s="228">
        <v>92</v>
      </c>
      <c r="P244" s="228">
        <v>92</v>
      </c>
      <c r="Q244" s="228">
        <v>92</v>
      </c>
      <c r="R244" s="20"/>
    </row>
    <row r="245" spans="1:18" ht="12">
      <c r="A245" s="30"/>
      <c r="B245" s="30" t="s">
        <v>1022</v>
      </c>
      <c r="C245" s="474" t="s">
        <v>1023</v>
      </c>
      <c r="D245" s="473">
        <v>0.03</v>
      </c>
      <c r="E245" s="262"/>
      <c r="F245" s="262"/>
      <c r="G245" s="262"/>
      <c r="H245" s="228">
        <v>16</v>
      </c>
      <c r="I245" s="228">
        <v>16</v>
      </c>
      <c r="J245" s="228">
        <v>16</v>
      </c>
      <c r="K245" s="228">
        <v>16</v>
      </c>
      <c r="L245" s="228">
        <v>16</v>
      </c>
      <c r="M245" s="228">
        <v>16</v>
      </c>
      <c r="N245" s="228">
        <v>16</v>
      </c>
      <c r="O245" s="228">
        <v>16</v>
      </c>
      <c r="P245" s="228">
        <v>18</v>
      </c>
      <c r="Q245" s="228">
        <v>20</v>
      </c>
      <c r="R245" s="20"/>
    </row>
    <row r="246" spans="1:18" ht="22.5">
      <c r="A246" s="30"/>
      <c r="B246" s="30" t="s">
        <v>1024</v>
      </c>
      <c r="C246" s="474" t="s">
        <v>67</v>
      </c>
      <c r="D246" s="473">
        <v>0.03</v>
      </c>
      <c r="E246" s="262"/>
      <c r="F246" s="262"/>
      <c r="G246" s="262"/>
      <c r="H246" s="228">
        <v>0.1</v>
      </c>
      <c r="I246" s="228">
        <v>0.1</v>
      </c>
      <c r="J246" s="228">
        <v>0.1</v>
      </c>
      <c r="K246" s="228">
        <v>0.1</v>
      </c>
      <c r="L246" s="228">
        <v>0.1</v>
      </c>
      <c r="M246" s="228">
        <v>0.1</v>
      </c>
      <c r="N246" s="228">
        <v>0.1</v>
      </c>
      <c r="O246" s="228">
        <v>0.1</v>
      </c>
      <c r="P246" s="228">
        <v>0.1</v>
      </c>
      <c r="Q246" s="228">
        <v>0.1</v>
      </c>
      <c r="R246" s="20"/>
    </row>
    <row r="247" spans="1:18" ht="27" customHeight="1">
      <c r="A247" s="30"/>
      <c r="B247" s="30" t="s">
        <v>986</v>
      </c>
      <c r="C247" s="474" t="s">
        <v>67</v>
      </c>
      <c r="D247" s="24">
        <v>0.03</v>
      </c>
      <c r="E247" s="10"/>
      <c r="F247" s="10"/>
      <c r="G247" s="10"/>
      <c r="H247" s="228">
        <v>100</v>
      </c>
      <c r="I247" s="228">
        <v>100</v>
      </c>
      <c r="J247" s="228">
        <v>100</v>
      </c>
      <c r="K247" s="228">
        <v>100</v>
      </c>
      <c r="L247" s="228">
        <v>100</v>
      </c>
      <c r="M247" s="228">
        <v>100</v>
      </c>
      <c r="N247" s="228">
        <v>100</v>
      </c>
      <c r="O247" s="228">
        <v>100</v>
      </c>
      <c r="P247" s="228">
        <v>100</v>
      </c>
      <c r="Q247" s="228">
        <v>100</v>
      </c>
      <c r="R247" s="7"/>
    </row>
    <row r="248" spans="1:18" ht="56.25">
      <c r="A248" s="30"/>
      <c r="B248" s="30" t="s">
        <v>987</v>
      </c>
      <c r="C248" s="474" t="s">
        <v>67</v>
      </c>
      <c r="D248" s="24">
        <v>0.01</v>
      </c>
      <c r="E248" s="10"/>
      <c r="F248" s="10"/>
      <c r="G248" s="10"/>
      <c r="H248" s="228">
        <v>100</v>
      </c>
      <c r="I248" s="228">
        <v>100</v>
      </c>
      <c r="J248" s="228">
        <v>100</v>
      </c>
      <c r="K248" s="228">
        <v>100</v>
      </c>
      <c r="L248" s="228">
        <v>100</v>
      </c>
      <c r="M248" s="228">
        <v>100</v>
      </c>
      <c r="N248" s="228">
        <v>100</v>
      </c>
      <c r="O248" s="228">
        <v>100</v>
      </c>
      <c r="P248" s="228">
        <v>100</v>
      </c>
      <c r="Q248" s="228">
        <v>100</v>
      </c>
      <c r="R248" s="7"/>
    </row>
    <row r="249" spans="1:18" ht="27.75" customHeight="1">
      <c r="A249" s="30"/>
      <c r="B249" s="30" t="s">
        <v>988</v>
      </c>
      <c r="C249" s="474" t="s">
        <v>67</v>
      </c>
      <c r="D249" s="24">
        <v>0.1</v>
      </c>
      <c r="E249" s="10"/>
      <c r="F249" s="10"/>
      <c r="G249" s="10"/>
      <c r="H249" s="10" t="s">
        <v>989</v>
      </c>
      <c r="I249" s="10" t="s">
        <v>989</v>
      </c>
      <c r="J249" s="10" t="s">
        <v>989</v>
      </c>
      <c r="K249" s="10" t="s">
        <v>989</v>
      </c>
      <c r="L249" s="10" t="s">
        <v>989</v>
      </c>
      <c r="M249" s="10" t="s">
        <v>989</v>
      </c>
      <c r="N249" s="10" t="s">
        <v>989</v>
      </c>
      <c r="O249" s="10" t="s">
        <v>989</v>
      </c>
      <c r="P249" s="10" t="s">
        <v>990</v>
      </c>
      <c r="Q249" s="10" t="s">
        <v>991</v>
      </c>
      <c r="R249" s="7"/>
    </row>
    <row r="250" spans="1:18" ht="37.5" customHeight="1" hidden="1">
      <c r="A250" s="30"/>
      <c r="B250" s="486" t="s">
        <v>97</v>
      </c>
      <c r="C250" s="487"/>
      <c r="D250" s="485"/>
      <c r="E250" s="9"/>
      <c r="F250" s="9"/>
      <c r="G250" s="9"/>
      <c r="H250" s="12">
        <f>SUM(H253+H265)</f>
        <v>810</v>
      </c>
      <c r="I250" s="12">
        <f>SUM(I253+I265)</f>
        <v>185.625</v>
      </c>
      <c r="J250" s="12">
        <f>SUM(J253+J265)</f>
        <v>10</v>
      </c>
      <c r="K250" s="12">
        <f>SUM(K253+K265)</f>
        <v>0</v>
      </c>
      <c r="L250" s="11">
        <f>SUM(L253+L265)</f>
        <v>0</v>
      </c>
      <c r="M250" s="11">
        <f>SUM(M253+M269)</f>
        <v>0</v>
      </c>
      <c r="N250" s="11">
        <f>SUM(N253+N265)</f>
        <v>0</v>
      </c>
      <c r="O250" s="11">
        <f>SUM(O253+O265)</f>
        <v>0</v>
      </c>
      <c r="P250" s="11">
        <f>P253+P265</f>
        <v>980</v>
      </c>
      <c r="Q250" s="11">
        <f>Q253+Q265</f>
        <v>980</v>
      </c>
      <c r="R250" s="9"/>
    </row>
    <row r="251" spans="1:18" s="4" customFormat="1" ht="15.75" customHeight="1" hidden="1">
      <c r="A251" s="30"/>
      <c r="B251" s="488" t="s">
        <v>411</v>
      </c>
      <c r="C251" s="488"/>
      <c r="D251" s="489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119"/>
    </row>
    <row r="252" spans="1:18" s="4" customFormat="1" ht="12" customHeight="1" hidden="1">
      <c r="A252" s="30"/>
      <c r="B252" s="93" t="s">
        <v>412</v>
      </c>
      <c r="C252" s="488"/>
      <c r="D252" s="489"/>
      <c r="E252" s="27"/>
      <c r="F252" s="27"/>
      <c r="G252" s="27"/>
      <c r="H252" s="120"/>
      <c r="I252" s="27"/>
      <c r="J252" s="27"/>
      <c r="K252" s="27"/>
      <c r="L252" s="27"/>
      <c r="M252" s="27"/>
      <c r="N252" s="27"/>
      <c r="O252" s="27"/>
      <c r="P252" s="27"/>
      <c r="Q252" s="27"/>
      <c r="R252" s="119"/>
    </row>
    <row r="253" spans="1:18" ht="36" hidden="1">
      <c r="A253" s="490"/>
      <c r="B253" s="491" t="s">
        <v>413</v>
      </c>
      <c r="C253" s="491"/>
      <c r="D253" s="492"/>
      <c r="E253" s="121"/>
      <c r="F253" s="121"/>
      <c r="G253" s="121"/>
      <c r="H253" s="121">
        <f aca="true" t="shared" si="5" ref="H253:O253">SUM(H255+H256+H257+H258+H259+H260+H261+H262+H263+H264)</f>
        <v>800</v>
      </c>
      <c r="I253" s="121">
        <f t="shared" si="5"/>
        <v>185.625</v>
      </c>
      <c r="J253" s="121">
        <f>SUM(J255+J256+J257+J258+J259+J260+J261+J262+J263+J264)</f>
        <v>0</v>
      </c>
      <c r="K253" s="121">
        <f t="shared" si="5"/>
        <v>0</v>
      </c>
      <c r="L253" s="121">
        <f t="shared" si="5"/>
        <v>0</v>
      </c>
      <c r="M253" s="121">
        <f t="shared" si="5"/>
        <v>0</v>
      </c>
      <c r="N253" s="121">
        <f t="shared" si="5"/>
        <v>0</v>
      </c>
      <c r="O253" s="121">
        <f t="shared" si="5"/>
        <v>0</v>
      </c>
      <c r="P253" s="121">
        <f>P257+P259+P263+P264</f>
        <v>970</v>
      </c>
      <c r="Q253" s="121">
        <f>Q257+Q259+Q263+Q264</f>
        <v>970</v>
      </c>
      <c r="R253" s="119"/>
    </row>
    <row r="254" spans="1:18" ht="12" hidden="1">
      <c r="A254" s="490"/>
      <c r="B254" s="493" t="s">
        <v>45</v>
      </c>
      <c r="C254" s="488"/>
      <c r="D254" s="489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119"/>
    </row>
    <row r="255" spans="2:18" ht="24" hidden="1">
      <c r="B255" s="93" t="s">
        <v>55</v>
      </c>
      <c r="C255" s="93"/>
      <c r="D255" s="30"/>
      <c r="E255" s="7"/>
      <c r="F255" s="7"/>
      <c r="G255" s="7"/>
      <c r="H255" s="28">
        <v>0</v>
      </c>
      <c r="I255" s="7">
        <v>0</v>
      </c>
      <c r="J255" s="28">
        <v>0</v>
      </c>
      <c r="K255" s="7">
        <v>0</v>
      </c>
      <c r="L255" s="7">
        <v>0</v>
      </c>
      <c r="M255" s="7">
        <v>0</v>
      </c>
      <c r="N255" s="17">
        <v>0</v>
      </c>
      <c r="O255" s="17">
        <v>0</v>
      </c>
      <c r="P255" s="17">
        <v>0</v>
      </c>
      <c r="Q255" s="17">
        <v>0</v>
      </c>
      <c r="R255" s="29"/>
    </row>
    <row r="256" spans="2:18" ht="36" hidden="1">
      <c r="B256" s="93" t="s">
        <v>56</v>
      </c>
      <c r="C256" s="93"/>
      <c r="D256" s="30"/>
      <c r="E256" s="7"/>
      <c r="F256" s="7"/>
      <c r="G256" s="7"/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29"/>
    </row>
    <row r="257" spans="2:18" ht="24" hidden="1">
      <c r="B257" s="93" t="s">
        <v>57</v>
      </c>
      <c r="C257" s="93"/>
      <c r="D257" s="30"/>
      <c r="E257" s="7"/>
      <c r="F257" s="7"/>
      <c r="G257" s="7"/>
      <c r="H257" s="7">
        <v>40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40</v>
      </c>
      <c r="Q257" s="7">
        <v>40</v>
      </c>
      <c r="R257" s="29"/>
    </row>
    <row r="258" spans="2:18" ht="36" hidden="1">
      <c r="B258" s="93" t="s">
        <v>99</v>
      </c>
      <c r="C258" s="93"/>
      <c r="D258" s="30"/>
      <c r="E258" s="7"/>
      <c r="F258" s="7"/>
      <c r="G258" s="7"/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29"/>
    </row>
    <row r="259" spans="2:18" ht="36" hidden="1">
      <c r="B259" s="93" t="s">
        <v>58</v>
      </c>
      <c r="C259" s="93"/>
      <c r="D259" s="30"/>
      <c r="E259" s="7"/>
      <c r="F259" s="7"/>
      <c r="G259" s="7"/>
      <c r="H259" s="1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450</v>
      </c>
      <c r="Q259" s="7">
        <v>450</v>
      </c>
      <c r="R259" s="29"/>
    </row>
    <row r="260" spans="2:18" ht="36" hidden="1">
      <c r="B260" s="93" t="s">
        <v>59</v>
      </c>
      <c r="C260" s="93"/>
      <c r="D260" s="30"/>
      <c r="E260" s="7"/>
      <c r="F260" s="7"/>
      <c r="G260" s="7"/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29"/>
    </row>
    <row r="261" spans="2:18" ht="36" hidden="1">
      <c r="B261" s="93" t="s">
        <v>60</v>
      </c>
      <c r="C261" s="93"/>
      <c r="D261" s="30"/>
      <c r="E261" s="7"/>
      <c r="F261" s="7"/>
      <c r="G261" s="7"/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29"/>
    </row>
    <row r="262" spans="2:18" ht="36" hidden="1">
      <c r="B262" s="93" t="s">
        <v>414</v>
      </c>
      <c r="C262" s="93"/>
      <c r="D262" s="30"/>
      <c r="E262" s="7"/>
      <c r="F262" s="7"/>
      <c r="G262" s="7"/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29"/>
    </row>
    <row r="263" spans="2:18" ht="48" hidden="1">
      <c r="B263" s="93" t="s">
        <v>61</v>
      </c>
      <c r="C263" s="93"/>
      <c r="D263" s="30"/>
      <c r="E263" s="7"/>
      <c r="F263" s="7"/>
      <c r="G263" s="7"/>
      <c r="H263" s="7">
        <v>60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30</v>
      </c>
      <c r="Q263" s="7">
        <v>30</v>
      </c>
      <c r="R263" s="29"/>
    </row>
    <row r="264" spans="2:18" ht="36" hidden="1">
      <c r="B264" s="93" t="s">
        <v>62</v>
      </c>
      <c r="C264" s="93"/>
      <c r="D264" s="30"/>
      <c r="E264" s="7"/>
      <c r="F264" s="7"/>
      <c r="G264" s="7"/>
      <c r="H264" s="7">
        <v>700</v>
      </c>
      <c r="I264" s="7">
        <v>185.625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450</v>
      </c>
      <c r="Q264" s="7">
        <v>450</v>
      </c>
      <c r="R264" s="29"/>
    </row>
    <row r="265" spans="2:18" ht="36" hidden="1">
      <c r="B265" s="494" t="s">
        <v>98</v>
      </c>
      <c r="C265" s="494"/>
      <c r="D265" s="474"/>
      <c r="E265" s="20"/>
      <c r="F265" s="20"/>
      <c r="G265" s="20"/>
      <c r="H265" s="20">
        <v>10</v>
      </c>
      <c r="I265" s="20">
        <v>0</v>
      </c>
      <c r="J265" s="20">
        <v>10</v>
      </c>
      <c r="K265" s="20">
        <v>0</v>
      </c>
      <c r="L265" s="20">
        <f>SUM(L269)</f>
        <v>0</v>
      </c>
      <c r="M265" s="20">
        <f>SUM(M269)</f>
        <v>0</v>
      </c>
      <c r="N265" s="20">
        <f>SUM(N269)</f>
        <v>0</v>
      </c>
      <c r="O265" s="20">
        <f>SUM(O269)</f>
        <v>0</v>
      </c>
      <c r="P265" s="20">
        <v>10</v>
      </c>
      <c r="Q265" s="20">
        <v>10</v>
      </c>
      <c r="R265" s="29"/>
    </row>
    <row r="266" spans="2:18" ht="24" hidden="1">
      <c r="B266" s="93" t="s">
        <v>415</v>
      </c>
      <c r="C266" s="93"/>
      <c r="D266" s="30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29"/>
    </row>
    <row r="267" spans="2:18" ht="36" hidden="1">
      <c r="B267" s="93" t="s">
        <v>416</v>
      </c>
      <c r="C267" s="93"/>
      <c r="D267" s="30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29"/>
    </row>
    <row r="268" spans="2:18" ht="12" hidden="1">
      <c r="B268" s="495" t="s">
        <v>45</v>
      </c>
      <c r="C268" s="93"/>
      <c r="D268" s="30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29"/>
    </row>
    <row r="269" spans="2:18" ht="24" hidden="1">
      <c r="B269" s="93" t="s">
        <v>63</v>
      </c>
      <c r="C269" s="93"/>
      <c r="D269" s="30"/>
      <c r="E269" s="7"/>
      <c r="F269" s="7"/>
      <c r="G269" s="7"/>
      <c r="H269" s="7">
        <v>10</v>
      </c>
      <c r="I269" s="7">
        <v>0</v>
      </c>
      <c r="J269" s="7">
        <v>10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10</v>
      </c>
      <c r="Q269" s="7">
        <v>10</v>
      </c>
      <c r="R269" s="29"/>
    </row>
    <row r="270" spans="2:18" ht="36" hidden="1">
      <c r="B270" s="495" t="s">
        <v>113</v>
      </c>
      <c r="C270" s="93"/>
      <c r="D270" s="30"/>
      <c r="E270" s="7"/>
      <c r="F270" s="7"/>
      <c r="G270" s="7"/>
      <c r="H270" s="31">
        <f>H275+H278+H276+H277+H279+H280</f>
        <v>809.0999999999999</v>
      </c>
      <c r="I270" s="18">
        <f>I275+I276+I277+I278+I279+I280</f>
        <v>118.931</v>
      </c>
      <c r="J270" s="18">
        <f>J275+J276+J277+J278+J280</f>
        <v>0</v>
      </c>
      <c r="K270" s="18">
        <f>K275+K276+K277+K278</f>
        <v>0</v>
      </c>
      <c r="L270" s="11">
        <f>SUM(L275+L276+L277+L278+L279+L280)</f>
        <v>0</v>
      </c>
      <c r="M270" s="11">
        <f>SUM(M275+M276+M277+M278+M279)</f>
        <v>0</v>
      </c>
      <c r="N270" s="11">
        <f>N276+N278+N280</f>
        <v>0</v>
      </c>
      <c r="O270" s="11">
        <f>O276+O278+O280</f>
        <v>0</v>
      </c>
      <c r="P270" s="11">
        <f>SUM(P275+P276+P277+P278+P279)</f>
        <v>963.1</v>
      </c>
      <c r="Q270" s="11">
        <f>SUM(Q275+Q276+Q277+Q278+Q279)</f>
        <v>963.1</v>
      </c>
      <c r="R270" s="29"/>
    </row>
    <row r="271" spans="2:18" ht="96" hidden="1">
      <c r="B271" s="93" t="s">
        <v>417</v>
      </c>
      <c r="C271" s="93"/>
      <c r="D271" s="30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29"/>
    </row>
    <row r="272" spans="2:18" ht="48" hidden="1">
      <c r="B272" s="93" t="s">
        <v>418</v>
      </c>
      <c r="C272" s="93"/>
      <c r="D272" s="30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29"/>
    </row>
    <row r="273" spans="2:18" ht="48" hidden="1">
      <c r="B273" s="93" t="s">
        <v>419</v>
      </c>
      <c r="C273" s="93"/>
      <c r="D273" s="30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29"/>
    </row>
    <row r="274" spans="2:18" ht="12" hidden="1">
      <c r="B274" s="495" t="s">
        <v>45</v>
      </c>
      <c r="C274" s="93"/>
      <c r="D274" s="30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29"/>
    </row>
    <row r="275" spans="2:18" ht="36" hidden="1">
      <c r="B275" s="93" t="s">
        <v>48</v>
      </c>
      <c r="C275" s="93" t="s">
        <v>49</v>
      </c>
      <c r="D275" s="30"/>
      <c r="E275" s="7"/>
      <c r="F275" s="7"/>
      <c r="G275" s="7"/>
      <c r="H275" s="32">
        <v>87.2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87.2</v>
      </c>
      <c r="Q275" s="7">
        <v>87.2</v>
      </c>
      <c r="R275" s="29"/>
    </row>
    <row r="276" spans="2:18" ht="36" hidden="1">
      <c r="B276" s="93" t="s">
        <v>64</v>
      </c>
      <c r="C276" s="93" t="s">
        <v>50</v>
      </c>
      <c r="D276" s="30"/>
      <c r="E276" s="7"/>
      <c r="F276" s="7"/>
      <c r="G276" s="7"/>
      <c r="H276" s="7">
        <v>611.9</v>
      </c>
      <c r="I276" s="7">
        <v>118.931</v>
      </c>
      <c r="J276" s="7">
        <v>0</v>
      </c>
      <c r="K276" s="7">
        <v>0</v>
      </c>
      <c r="L276" s="17">
        <v>0</v>
      </c>
      <c r="M276" s="17">
        <v>0</v>
      </c>
      <c r="N276" s="7">
        <v>0</v>
      </c>
      <c r="O276" s="7">
        <v>0</v>
      </c>
      <c r="P276" s="7">
        <v>661.9</v>
      </c>
      <c r="Q276" s="7">
        <v>661.9</v>
      </c>
      <c r="R276" s="29"/>
    </row>
    <row r="277" spans="2:18" ht="36" hidden="1">
      <c r="B277" s="93" t="s">
        <v>51</v>
      </c>
      <c r="C277" s="93" t="s">
        <v>52</v>
      </c>
      <c r="D277" s="30"/>
      <c r="E277" s="7"/>
      <c r="F277" s="7"/>
      <c r="G277" s="7"/>
      <c r="H277" s="7">
        <v>30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50</v>
      </c>
      <c r="Q277" s="7">
        <v>50</v>
      </c>
      <c r="R277" s="29"/>
    </row>
    <row r="278" spans="2:18" ht="36" hidden="1">
      <c r="B278" s="93" t="s">
        <v>53</v>
      </c>
      <c r="C278" s="93" t="s">
        <v>54</v>
      </c>
      <c r="D278" s="30"/>
      <c r="E278" s="7"/>
      <c r="F278" s="7"/>
      <c r="G278" s="7"/>
      <c r="H278" s="7">
        <v>60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164</v>
      </c>
      <c r="Q278" s="7">
        <v>164</v>
      </c>
      <c r="R278" s="29"/>
    </row>
    <row r="279" spans="2:18" ht="48" hidden="1">
      <c r="B279" s="93" t="s">
        <v>88</v>
      </c>
      <c r="C279" s="93" t="s">
        <v>54</v>
      </c>
      <c r="D279" s="30"/>
      <c r="E279" s="7"/>
      <c r="F279" s="7"/>
      <c r="G279" s="7"/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29"/>
    </row>
    <row r="280" spans="2:18" ht="36" hidden="1">
      <c r="B280" s="93" t="s">
        <v>134</v>
      </c>
      <c r="C280" s="93"/>
      <c r="D280" s="30"/>
      <c r="E280" s="7"/>
      <c r="F280" s="7"/>
      <c r="G280" s="7"/>
      <c r="H280" s="7">
        <v>20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100</v>
      </c>
      <c r="Q280" s="7">
        <v>100</v>
      </c>
      <c r="R280" s="29"/>
    </row>
    <row r="281" spans="2:18" ht="12" hidden="1">
      <c r="B281" s="495" t="s">
        <v>100</v>
      </c>
      <c r="C281" s="93"/>
      <c r="D281" s="30"/>
      <c r="E281" s="7"/>
      <c r="F281" s="7"/>
      <c r="G281" s="7"/>
      <c r="H281" s="11">
        <f>H285</f>
        <v>14374.9</v>
      </c>
      <c r="I281" s="11">
        <f>I285</f>
        <v>1125.245</v>
      </c>
      <c r="J281" s="13">
        <f>SUM(J285)</f>
        <v>0</v>
      </c>
      <c r="K281" s="11">
        <f>SUM(K285)</f>
        <v>0</v>
      </c>
      <c r="L281" s="11">
        <f>SUM(L285)</f>
        <v>0</v>
      </c>
      <c r="M281" s="11">
        <f>SUM(M285)</f>
        <v>0</v>
      </c>
      <c r="N281" s="11">
        <f>N285</f>
        <v>0</v>
      </c>
      <c r="O281" s="11">
        <f>O285</f>
        <v>0</v>
      </c>
      <c r="P281" s="11">
        <f>P285</f>
        <v>131364.8</v>
      </c>
      <c r="Q281" s="11">
        <f>Q285</f>
        <v>13164.8</v>
      </c>
      <c r="R281" s="29"/>
    </row>
    <row r="282" spans="2:18" ht="36" hidden="1">
      <c r="B282" s="93" t="s">
        <v>420</v>
      </c>
      <c r="C282" s="93"/>
      <c r="D282" s="30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29"/>
    </row>
    <row r="283" spans="2:18" ht="48" hidden="1">
      <c r="B283" s="93" t="s">
        <v>421</v>
      </c>
      <c r="C283" s="93"/>
      <c r="D283" s="30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29"/>
    </row>
    <row r="284" spans="2:18" ht="12" hidden="1">
      <c r="B284" s="495" t="s">
        <v>45</v>
      </c>
      <c r="C284" s="93"/>
      <c r="D284" s="30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29"/>
    </row>
    <row r="285" spans="2:18" ht="78.75" customHeight="1" hidden="1">
      <c r="B285" s="495" t="s">
        <v>422</v>
      </c>
      <c r="C285" s="93"/>
      <c r="D285" s="30"/>
      <c r="E285" s="7"/>
      <c r="F285" s="7"/>
      <c r="G285" s="7"/>
      <c r="H285" s="7">
        <v>14374.9</v>
      </c>
      <c r="I285" s="7">
        <v>1125.245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131364.8</v>
      </c>
      <c r="Q285" s="7">
        <v>13164.8</v>
      </c>
      <c r="R285" s="29"/>
    </row>
    <row r="286" spans="2:18" ht="24" hidden="1">
      <c r="B286" s="93" t="s">
        <v>423</v>
      </c>
      <c r="C286" s="93"/>
      <c r="D286" s="30"/>
      <c r="E286" s="7"/>
      <c r="F286" s="7"/>
      <c r="G286" s="7"/>
      <c r="H286" s="7">
        <v>0</v>
      </c>
      <c r="I286" s="7"/>
      <c r="J286" s="7"/>
      <c r="K286" s="7"/>
      <c r="L286" s="7"/>
      <c r="M286" s="7"/>
      <c r="N286" s="7"/>
      <c r="O286" s="7"/>
      <c r="P286" s="7"/>
      <c r="Q286" s="7"/>
      <c r="R286" s="29"/>
    </row>
    <row r="287" spans="2:18" ht="24" hidden="1">
      <c r="B287" s="495" t="s">
        <v>101</v>
      </c>
      <c r="C287" s="93"/>
      <c r="D287" s="30"/>
      <c r="E287" s="7"/>
      <c r="F287" s="7"/>
      <c r="G287" s="7"/>
      <c r="H287" s="18">
        <f>SUM(H290+H295+H305)</f>
        <v>5302.491</v>
      </c>
      <c r="I287" s="18">
        <f>SUM(I290+I295+I305)</f>
        <v>591.792</v>
      </c>
      <c r="J287" s="33">
        <f>J290+J295+J305</f>
        <v>604.2</v>
      </c>
      <c r="K287" s="33">
        <f aca="true" t="shared" si="6" ref="K287:Q287">SUM(K290+K295+K305)</f>
        <v>0</v>
      </c>
      <c r="L287" s="11">
        <f t="shared" si="6"/>
        <v>604.2</v>
      </c>
      <c r="M287" s="11">
        <f t="shared" si="6"/>
        <v>0</v>
      </c>
      <c r="N287" s="11">
        <f t="shared" si="6"/>
        <v>0</v>
      </c>
      <c r="O287" s="11">
        <f t="shared" si="6"/>
        <v>0</v>
      </c>
      <c r="P287" s="11">
        <f t="shared" si="6"/>
        <v>5696.5</v>
      </c>
      <c r="Q287" s="11">
        <f t="shared" si="6"/>
        <v>5696.5</v>
      </c>
      <c r="R287" s="29"/>
    </row>
    <row r="288" spans="2:18" ht="24" hidden="1">
      <c r="B288" s="93" t="s">
        <v>424</v>
      </c>
      <c r="C288" s="93" t="s">
        <v>67</v>
      </c>
      <c r="D288" s="30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29"/>
    </row>
    <row r="289" spans="2:18" ht="36" hidden="1">
      <c r="B289" s="93" t="s">
        <v>425</v>
      </c>
      <c r="C289" s="93"/>
      <c r="D289" s="30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29"/>
    </row>
    <row r="290" spans="2:18" ht="24" hidden="1">
      <c r="B290" s="496" t="s">
        <v>426</v>
      </c>
      <c r="C290" s="494"/>
      <c r="D290" s="474"/>
      <c r="E290" s="20"/>
      <c r="F290" s="20"/>
      <c r="G290" s="20"/>
      <c r="H290" s="34">
        <f>H292+H293</f>
        <v>461.761</v>
      </c>
      <c r="I290" s="34">
        <f>SUM(I292)</f>
        <v>0</v>
      </c>
      <c r="J290" s="20">
        <f aca="true" t="shared" si="7" ref="J290:O290">SUM(J292+J293)</f>
        <v>0</v>
      </c>
      <c r="K290" s="20">
        <f t="shared" si="7"/>
        <v>0</v>
      </c>
      <c r="L290" s="20">
        <f t="shared" si="7"/>
        <v>0</v>
      </c>
      <c r="M290" s="20">
        <f t="shared" si="7"/>
        <v>0</v>
      </c>
      <c r="N290" s="20">
        <f t="shared" si="7"/>
        <v>0</v>
      </c>
      <c r="O290" s="20">
        <f t="shared" si="7"/>
        <v>0</v>
      </c>
      <c r="P290" s="20">
        <f>P292+P293</f>
        <v>37.8</v>
      </c>
      <c r="Q290" s="20">
        <f>Q292+Q293</f>
        <v>37.8</v>
      </c>
      <c r="R290" s="29"/>
    </row>
    <row r="291" spans="2:18" ht="12" hidden="1">
      <c r="B291" s="495" t="s">
        <v>45</v>
      </c>
      <c r="C291" s="93"/>
      <c r="D291" s="30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29"/>
    </row>
    <row r="292" spans="2:18" ht="63" customHeight="1" hidden="1">
      <c r="B292" s="93" t="s">
        <v>71</v>
      </c>
      <c r="C292" s="93"/>
      <c r="D292" s="30"/>
      <c r="E292" s="7"/>
      <c r="F292" s="7"/>
      <c r="G292" s="7"/>
      <c r="H292" s="7">
        <v>115</v>
      </c>
      <c r="I292" s="7">
        <v>0</v>
      </c>
      <c r="J292" s="17">
        <v>0</v>
      </c>
      <c r="K292" s="17">
        <v>0</v>
      </c>
      <c r="L292" s="7">
        <v>0</v>
      </c>
      <c r="M292" s="7">
        <v>0</v>
      </c>
      <c r="N292" s="15">
        <v>0</v>
      </c>
      <c r="O292" s="15">
        <v>0</v>
      </c>
      <c r="P292" s="17">
        <v>37.8</v>
      </c>
      <c r="Q292" s="17">
        <v>37.8</v>
      </c>
      <c r="R292" s="29"/>
    </row>
    <row r="293" spans="2:18" ht="72" hidden="1">
      <c r="B293" s="488" t="s">
        <v>77</v>
      </c>
      <c r="C293" s="93"/>
      <c r="D293" s="30"/>
      <c r="E293" s="7"/>
      <c r="F293" s="7"/>
      <c r="G293" s="7"/>
      <c r="H293" s="7">
        <v>346.761</v>
      </c>
      <c r="I293" s="7">
        <v>0</v>
      </c>
      <c r="J293" s="7">
        <v>0</v>
      </c>
      <c r="K293" s="17">
        <v>0</v>
      </c>
      <c r="L293" s="17">
        <v>0</v>
      </c>
      <c r="M293" s="7">
        <v>0</v>
      </c>
      <c r="N293" s="17">
        <v>0</v>
      </c>
      <c r="O293" s="17">
        <v>0</v>
      </c>
      <c r="P293" s="7">
        <v>0</v>
      </c>
      <c r="Q293" s="7">
        <v>0</v>
      </c>
      <c r="R293" s="29"/>
    </row>
    <row r="294" spans="2:18" ht="24" hidden="1">
      <c r="B294" s="497" t="s">
        <v>427</v>
      </c>
      <c r="C294" s="93"/>
      <c r="D294" s="30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29"/>
    </row>
    <row r="295" spans="2:18" ht="24" hidden="1">
      <c r="B295" s="496" t="s">
        <v>428</v>
      </c>
      <c r="C295" s="494"/>
      <c r="D295" s="474"/>
      <c r="E295" s="20"/>
      <c r="F295" s="20"/>
      <c r="G295" s="20"/>
      <c r="H295" s="35">
        <f>SUM(H299+H302+H303+H297+H298)</f>
        <v>1280.7300000000002</v>
      </c>
      <c r="I295" s="34">
        <f>SUM(I297+I298+I299+I302+I303)</f>
        <v>0</v>
      </c>
      <c r="J295" s="34">
        <f>SUM(J297+J298+J299+J302+J303)</f>
        <v>604.2</v>
      </c>
      <c r="K295" s="34">
        <v>0</v>
      </c>
      <c r="L295" s="20">
        <f>SUM(L297+L298+L299+L300+L301+L302+L303)</f>
        <v>604.2</v>
      </c>
      <c r="M295" s="20">
        <f>SUM(M297+M298+M299)</f>
        <v>0</v>
      </c>
      <c r="N295" s="36">
        <f>N297+N298+N299+N300+N301+N302+N303</f>
        <v>0</v>
      </c>
      <c r="O295" s="36">
        <f>O297+O298+O299+O300+O301+O302+O303</f>
        <v>0</v>
      </c>
      <c r="P295" s="36">
        <f>SUM(P297+P299+P302+P303)</f>
        <v>2111</v>
      </c>
      <c r="Q295" s="36">
        <f>SUM(Q297+Q299+Q302+Q303)</f>
        <v>2111</v>
      </c>
      <c r="R295" s="29"/>
    </row>
    <row r="296" spans="2:18" ht="12" hidden="1">
      <c r="B296" s="495" t="s">
        <v>45</v>
      </c>
      <c r="C296" s="93"/>
      <c r="D296" s="30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29"/>
    </row>
    <row r="297" spans="2:18" ht="24" hidden="1">
      <c r="B297" s="93" t="s">
        <v>78</v>
      </c>
      <c r="C297" s="93"/>
      <c r="D297" s="30"/>
      <c r="E297" s="7"/>
      <c r="F297" s="7"/>
      <c r="G297" s="7"/>
      <c r="H297" s="7">
        <v>2.7</v>
      </c>
      <c r="I297" s="7">
        <v>0</v>
      </c>
      <c r="J297" s="7">
        <v>0</v>
      </c>
      <c r="K297" s="7">
        <v>0</v>
      </c>
      <c r="L297" s="7">
        <v>0</v>
      </c>
      <c r="M297" s="17">
        <v>0</v>
      </c>
      <c r="N297" s="17">
        <v>0</v>
      </c>
      <c r="O297" s="17">
        <v>0</v>
      </c>
      <c r="P297" s="17">
        <v>2.4</v>
      </c>
      <c r="Q297" s="17">
        <v>2.4</v>
      </c>
      <c r="R297" s="29"/>
    </row>
    <row r="298" spans="2:18" ht="24" hidden="1">
      <c r="B298" s="93" t="s">
        <v>68</v>
      </c>
      <c r="C298" s="93"/>
      <c r="D298" s="30"/>
      <c r="E298" s="7"/>
      <c r="F298" s="7"/>
      <c r="G298" s="7"/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21">
        <v>0</v>
      </c>
      <c r="O298" s="21">
        <v>0</v>
      </c>
      <c r="P298" s="21">
        <v>0</v>
      </c>
      <c r="Q298" s="21">
        <v>0</v>
      </c>
      <c r="R298" s="29"/>
    </row>
    <row r="299" spans="2:18" ht="48" hidden="1">
      <c r="B299" s="93" t="s">
        <v>69</v>
      </c>
      <c r="C299" s="93"/>
      <c r="D299" s="30"/>
      <c r="E299" s="7"/>
      <c r="F299" s="7"/>
      <c r="G299" s="7"/>
      <c r="H299" s="7">
        <v>604.2</v>
      </c>
      <c r="I299" s="7">
        <v>0</v>
      </c>
      <c r="J299" s="7">
        <v>604.2</v>
      </c>
      <c r="K299" s="7">
        <v>0</v>
      </c>
      <c r="L299" s="7">
        <v>604.2</v>
      </c>
      <c r="M299" s="7">
        <v>0</v>
      </c>
      <c r="N299" s="21">
        <v>0</v>
      </c>
      <c r="O299" s="21">
        <v>0</v>
      </c>
      <c r="P299" s="21">
        <v>604.2</v>
      </c>
      <c r="Q299" s="21">
        <v>604.2</v>
      </c>
      <c r="R299" s="29"/>
    </row>
    <row r="300" spans="2:18" ht="36" hidden="1">
      <c r="B300" s="93" t="s">
        <v>127</v>
      </c>
      <c r="C300" s="93"/>
      <c r="D300" s="30"/>
      <c r="E300" s="7"/>
      <c r="F300" s="7"/>
      <c r="G300" s="7"/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21">
        <v>0</v>
      </c>
      <c r="O300" s="21">
        <v>0</v>
      </c>
      <c r="P300" s="21">
        <v>0</v>
      </c>
      <c r="Q300" s="21">
        <v>0</v>
      </c>
      <c r="R300" s="29"/>
    </row>
    <row r="301" spans="2:18" ht="48" hidden="1">
      <c r="B301" s="93" t="s">
        <v>128</v>
      </c>
      <c r="C301" s="93"/>
      <c r="D301" s="30"/>
      <c r="E301" s="7"/>
      <c r="F301" s="7"/>
      <c r="G301" s="7"/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21">
        <v>0</v>
      </c>
      <c r="O301" s="21">
        <v>0</v>
      </c>
      <c r="P301" s="21">
        <v>0</v>
      </c>
      <c r="Q301" s="21">
        <v>0</v>
      </c>
      <c r="R301" s="29"/>
    </row>
    <row r="302" spans="2:18" ht="51" customHeight="1" hidden="1">
      <c r="B302" s="93" t="s">
        <v>94</v>
      </c>
      <c r="C302" s="93"/>
      <c r="D302" s="30"/>
      <c r="E302" s="7"/>
      <c r="F302" s="7"/>
      <c r="G302" s="7"/>
      <c r="H302" s="15">
        <v>673.83</v>
      </c>
      <c r="I302" s="7">
        <v>0</v>
      </c>
      <c r="J302" s="15">
        <v>0</v>
      </c>
      <c r="K302" s="7">
        <v>0</v>
      </c>
      <c r="L302" s="15">
        <v>0</v>
      </c>
      <c r="M302" s="7">
        <v>0</v>
      </c>
      <c r="N302" s="21">
        <v>0</v>
      </c>
      <c r="O302" s="21">
        <v>0</v>
      </c>
      <c r="P302" s="21">
        <v>800</v>
      </c>
      <c r="Q302" s="21">
        <v>800</v>
      </c>
      <c r="R302" s="29"/>
    </row>
    <row r="303" spans="2:18" ht="24" hidden="1">
      <c r="B303" s="93" t="s">
        <v>95</v>
      </c>
      <c r="C303" s="93"/>
      <c r="D303" s="30"/>
      <c r="E303" s="7"/>
      <c r="F303" s="7"/>
      <c r="G303" s="7"/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21">
        <v>0</v>
      </c>
      <c r="O303" s="21">
        <v>0</v>
      </c>
      <c r="P303" s="21">
        <v>704.4</v>
      </c>
      <c r="Q303" s="21">
        <v>704.4</v>
      </c>
      <c r="R303" s="29"/>
    </row>
    <row r="304" spans="2:18" ht="48" hidden="1">
      <c r="B304" s="93" t="s">
        <v>429</v>
      </c>
      <c r="C304" s="93"/>
      <c r="D304" s="30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29"/>
    </row>
    <row r="305" spans="2:18" ht="24" hidden="1">
      <c r="B305" s="93" t="s">
        <v>430</v>
      </c>
      <c r="C305" s="93"/>
      <c r="D305" s="30"/>
      <c r="E305" s="7"/>
      <c r="F305" s="7"/>
      <c r="G305" s="7"/>
      <c r="H305" s="22">
        <f aca="true" t="shared" si="8" ref="H305:Q305">SUM(H307)</f>
        <v>3560</v>
      </c>
      <c r="I305" s="34">
        <f t="shared" si="8"/>
        <v>591.792</v>
      </c>
      <c r="J305" s="22">
        <f>SUM(J307)</f>
        <v>0</v>
      </c>
      <c r="K305" s="22">
        <f t="shared" si="8"/>
        <v>0</v>
      </c>
      <c r="L305" s="20">
        <f t="shared" si="8"/>
        <v>0</v>
      </c>
      <c r="M305" s="20">
        <f t="shared" si="8"/>
        <v>0</v>
      </c>
      <c r="N305" s="20">
        <f t="shared" si="8"/>
        <v>0</v>
      </c>
      <c r="O305" s="20">
        <f t="shared" si="8"/>
        <v>0</v>
      </c>
      <c r="P305" s="20">
        <f t="shared" si="8"/>
        <v>3547.7</v>
      </c>
      <c r="Q305" s="20">
        <f t="shared" si="8"/>
        <v>3547.7</v>
      </c>
      <c r="R305" s="29"/>
    </row>
    <row r="306" spans="2:18" ht="12" hidden="1">
      <c r="B306" s="495" t="s">
        <v>45</v>
      </c>
      <c r="C306" s="93"/>
      <c r="D306" s="30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29"/>
    </row>
    <row r="307" spans="2:18" ht="36" hidden="1">
      <c r="B307" s="93" t="s">
        <v>70</v>
      </c>
      <c r="C307" s="93"/>
      <c r="D307" s="30"/>
      <c r="E307" s="7"/>
      <c r="F307" s="7"/>
      <c r="G307" s="7"/>
      <c r="H307" s="7">
        <v>3560</v>
      </c>
      <c r="I307" s="7">
        <v>591.792</v>
      </c>
      <c r="J307" s="7">
        <v>0</v>
      </c>
      <c r="K307" s="14">
        <v>0</v>
      </c>
      <c r="L307" s="7">
        <v>0</v>
      </c>
      <c r="M307" s="7">
        <v>0</v>
      </c>
      <c r="N307" s="7">
        <v>0</v>
      </c>
      <c r="O307" s="7">
        <v>0</v>
      </c>
      <c r="P307" s="7">
        <v>3547.7</v>
      </c>
      <c r="Q307" s="7">
        <v>3547.7</v>
      </c>
      <c r="R307" s="29"/>
    </row>
    <row r="308" spans="2:18" ht="24" hidden="1">
      <c r="B308" s="495" t="s">
        <v>102</v>
      </c>
      <c r="C308" s="93"/>
      <c r="D308" s="30"/>
      <c r="E308" s="7"/>
      <c r="F308" s="7"/>
      <c r="G308" s="7"/>
      <c r="H308" s="18">
        <f>SUM(H311+H317)</f>
        <v>70</v>
      </c>
      <c r="I308" s="18">
        <f>SUM(I311+I317)</f>
        <v>0</v>
      </c>
      <c r="J308" s="11">
        <f>SUM(J311+J317)</f>
        <v>9</v>
      </c>
      <c r="K308" s="11">
        <f>SUM(K311+K317+K322)</f>
        <v>9</v>
      </c>
      <c r="L308" s="11">
        <f>L311+L317+L322</f>
        <v>9</v>
      </c>
      <c r="M308" s="11">
        <f>SUM(M311+M317+M322)</f>
        <v>9</v>
      </c>
      <c r="N308" s="11">
        <f>N311+N317</f>
        <v>0</v>
      </c>
      <c r="O308" s="11">
        <f>O311+O317</f>
        <v>0</v>
      </c>
      <c r="P308" s="11">
        <f>P311+P317</f>
        <v>2100</v>
      </c>
      <c r="Q308" s="11">
        <f>Q311+Q317</f>
        <v>100</v>
      </c>
      <c r="R308" s="29"/>
    </row>
    <row r="309" spans="2:18" ht="24" hidden="1">
      <c r="B309" s="93" t="s">
        <v>431</v>
      </c>
      <c r="C309" s="93"/>
      <c r="D309" s="30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29"/>
    </row>
    <row r="310" spans="2:18" ht="24" hidden="1">
      <c r="B310" s="93" t="s">
        <v>432</v>
      </c>
      <c r="C310" s="93"/>
      <c r="D310" s="30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29"/>
    </row>
    <row r="311" spans="2:18" ht="36" hidden="1">
      <c r="B311" s="496" t="s">
        <v>433</v>
      </c>
      <c r="C311" s="494"/>
      <c r="D311" s="474"/>
      <c r="E311" s="20"/>
      <c r="F311" s="20"/>
      <c r="G311" s="20"/>
      <c r="H311" s="20">
        <f>H315</f>
        <v>70</v>
      </c>
      <c r="I311" s="20">
        <v>0</v>
      </c>
      <c r="J311" s="20">
        <f>SUM(J313+J314)</f>
        <v>0</v>
      </c>
      <c r="K311" s="20">
        <f>SUM(K313+K314)</f>
        <v>0</v>
      </c>
      <c r="L311" s="20">
        <f>L313+L314</f>
        <v>0</v>
      </c>
      <c r="M311" s="20">
        <v>0</v>
      </c>
      <c r="N311" s="20">
        <v>0</v>
      </c>
      <c r="O311" s="20">
        <v>0</v>
      </c>
      <c r="P311" s="20">
        <v>100</v>
      </c>
      <c r="Q311" s="20">
        <v>100</v>
      </c>
      <c r="R311" s="37"/>
    </row>
    <row r="312" spans="2:18" ht="12" hidden="1">
      <c r="B312" s="495" t="s">
        <v>45</v>
      </c>
      <c r="C312" s="93"/>
      <c r="D312" s="30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29"/>
    </row>
    <row r="313" spans="2:18" ht="24" hidden="1">
      <c r="B313" s="93" t="s">
        <v>153</v>
      </c>
      <c r="C313" s="93"/>
      <c r="D313" s="30"/>
      <c r="E313" s="7"/>
      <c r="F313" s="7"/>
      <c r="G313" s="7"/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50</v>
      </c>
      <c r="Q313" s="7">
        <v>50</v>
      </c>
      <c r="R313" s="29"/>
    </row>
    <row r="314" spans="2:18" ht="24" hidden="1">
      <c r="B314" s="93" t="s">
        <v>154</v>
      </c>
      <c r="C314" s="93"/>
      <c r="D314" s="30"/>
      <c r="E314" s="7"/>
      <c r="F314" s="7"/>
      <c r="G314" s="7"/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50</v>
      </c>
      <c r="Q314" s="7">
        <v>50</v>
      </c>
      <c r="R314" s="29"/>
    </row>
    <row r="315" spans="2:18" ht="24" hidden="1">
      <c r="B315" s="93" t="s">
        <v>434</v>
      </c>
      <c r="C315" s="93"/>
      <c r="D315" s="30"/>
      <c r="E315" s="7"/>
      <c r="F315" s="7"/>
      <c r="G315" s="7"/>
      <c r="H315" s="7">
        <v>70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/>
      <c r="Q315" s="7"/>
      <c r="R315" s="29"/>
    </row>
    <row r="316" spans="2:18" ht="24" hidden="1">
      <c r="B316" s="495" t="s">
        <v>435</v>
      </c>
      <c r="C316" s="93"/>
      <c r="D316" s="30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29"/>
    </row>
    <row r="317" spans="2:18" ht="36" hidden="1">
      <c r="B317" s="495" t="s">
        <v>436</v>
      </c>
      <c r="C317" s="93"/>
      <c r="D317" s="30"/>
      <c r="E317" s="7"/>
      <c r="F317" s="7"/>
      <c r="G317" s="7"/>
      <c r="H317" s="20">
        <f>SUM(H320)</f>
        <v>0</v>
      </c>
      <c r="I317" s="20">
        <f>SUM(I320)</f>
        <v>0</v>
      </c>
      <c r="J317" s="20">
        <f>J318+J320+J321</f>
        <v>9</v>
      </c>
      <c r="K317" s="20">
        <f>K318+K320</f>
        <v>9</v>
      </c>
      <c r="L317" s="20">
        <f>SUM(L318+L319+L320+L321)</f>
        <v>9</v>
      </c>
      <c r="M317" s="20">
        <f>M318+M319+M320</f>
        <v>9</v>
      </c>
      <c r="N317" s="20">
        <f>N320+N322</f>
        <v>0</v>
      </c>
      <c r="O317" s="20">
        <f>O320</f>
        <v>0</v>
      </c>
      <c r="P317" s="20">
        <v>2000</v>
      </c>
      <c r="Q317" s="20">
        <v>0</v>
      </c>
      <c r="R317" s="29"/>
    </row>
    <row r="318" spans="2:18" ht="24" hidden="1">
      <c r="B318" s="93" t="s">
        <v>129</v>
      </c>
      <c r="C318" s="93"/>
      <c r="D318" s="30"/>
      <c r="E318" s="7"/>
      <c r="F318" s="7"/>
      <c r="G318" s="7"/>
      <c r="H318" s="7">
        <v>0</v>
      </c>
      <c r="I318" s="7">
        <v>0</v>
      </c>
      <c r="J318" s="7">
        <v>9</v>
      </c>
      <c r="K318" s="7">
        <v>9</v>
      </c>
      <c r="L318" s="7">
        <v>9</v>
      </c>
      <c r="M318" s="7">
        <v>9</v>
      </c>
      <c r="N318" s="7">
        <v>0</v>
      </c>
      <c r="O318" s="7">
        <v>0</v>
      </c>
      <c r="P318" s="7">
        <v>0</v>
      </c>
      <c r="Q318" s="7">
        <v>0</v>
      </c>
      <c r="R318" s="29"/>
    </row>
    <row r="319" spans="2:18" ht="24" hidden="1">
      <c r="B319" s="495" t="s">
        <v>437</v>
      </c>
      <c r="C319" s="93"/>
      <c r="D319" s="30"/>
      <c r="E319" s="7"/>
      <c r="F319" s="7"/>
      <c r="G319" s="7"/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29"/>
    </row>
    <row r="320" spans="2:18" ht="24" hidden="1">
      <c r="B320" s="93" t="s">
        <v>438</v>
      </c>
      <c r="C320" s="93"/>
      <c r="D320" s="30"/>
      <c r="E320" s="7"/>
      <c r="F320" s="7"/>
      <c r="G320" s="7"/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2000</v>
      </c>
      <c r="Q320" s="7">
        <v>0</v>
      </c>
      <c r="R320" s="29"/>
    </row>
    <row r="321" spans="2:18" ht="36" hidden="1">
      <c r="B321" s="93" t="s">
        <v>439</v>
      </c>
      <c r="C321" s="93"/>
      <c r="D321" s="30"/>
      <c r="E321" s="7"/>
      <c r="F321" s="7"/>
      <c r="G321" s="7"/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/>
      <c r="Q321" s="7"/>
      <c r="R321" s="29"/>
    </row>
    <row r="322" spans="2:18" ht="36" hidden="1">
      <c r="B322" s="93" t="s">
        <v>440</v>
      </c>
      <c r="C322" s="93"/>
      <c r="D322" s="30"/>
      <c r="E322" s="7"/>
      <c r="F322" s="7"/>
      <c r="G322" s="7"/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29"/>
    </row>
    <row r="323" spans="2:18" ht="36" hidden="1">
      <c r="B323" s="495" t="s">
        <v>441</v>
      </c>
      <c r="C323" s="93"/>
      <c r="D323" s="30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29"/>
    </row>
    <row r="324" spans="2:18" ht="36" hidden="1">
      <c r="B324" s="495" t="s">
        <v>442</v>
      </c>
      <c r="C324" s="93"/>
      <c r="D324" s="30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29"/>
    </row>
    <row r="325" spans="2:18" ht="24" hidden="1">
      <c r="B325" s="495" t="s">
        <v>443</v>
      </c>
      <c r="C325" s="93"/>
      <c r="D325" s="30"/>
      <c r="E325" s="7"/>
      <c r="F325" s="7"/>
      <c r="G325" s="11"/>
      <c r="H325" s="11">
        <f>H327+H328+H329+H330+H331+H335+H336+H337</f>
        <v>30</v>
      </c>
      <c r="I325" s="11">
        <v>0</v>
      </c>
      <c r="J325" s="11">
        <f>SUM(J327+J328+J329+J331+J336+J337)</f>
        <v>0</v>
      </c>
      <c r="K325" s="11">
        <f>SUM(K327+K328+K329+K330+K331)</f>
        <v>0</v>
      </c>
      <c r="L325" s="11">
        <f>SUM(L327+L328+L329+L330+L331)</f>
        <v>0</v>
      </c>
      <c r="M325" s="11">
        <f>SUM(M327+M328+M329+M331)</f>
        <v>0</v>
      </c>
      <c r="N325" s="11">
        <f>N329</f>
        <v>0</v>
      </c>
      <c r="O325" s="11">
        <f>O329</f>
        <v>0</v>
      </c>
      <c r="P325" s="11">
        <f>P327+P328+P329+P330+P331+P335+P337</f>
        <v>660</v>
      </c>
      <c r="Q325" s="11">
        <f>Q327+Q328+Q329+Q330+Q335+Q336+Q337+Q331</f>
        <v>660</v>
      </c>
      <c r="R325" s="29"/>
    </row>
    <row r="326" spans="2:18" ht="24" hidden="1">
      <c r="B326" s="495" t="s">
        <v>444</v>
      </c>
      <c r="C326" s="93"/>
      <c r="D326" s="30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29"/>
    </row>
    <row r="327" spans="2:18" ht="36" hidden="1">
      <c r="B327" s="495" t="s">
        <v>445</v>
      </c>
      <c r="C327" s="93"/>
      <c r="D327" s="30"/>
      <c r="E327" s="7"/>
      <c r="F327" s="7"/>
      <c r="G327" s="7"/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17">
        <v>195</v>
      </c>
      <c r="Q327" s="17">
        <v>195</v>
      </c>
      <c r="R327" s="29"/>
    </row>
    <row r="328" spans="2:18" ht="72" hidden="1">
      <c r="B328" s="495" t="s">
        <v>446</v>
      </c>
      <c r="C328" s="93"/>
      <c r="D328" s="30"/>
      <c r="E328" s="7"/>
      <c r="F328" s="7"/>
      <c r="G328" s="7"/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17">
        <v>100</v>
      </c>
      <c r="Q328" s="17">
        <v>100</v>
      </c>
      <c r="R328" s="29"/>
    </row>
    <row r="329" spans="2:18" ht="36" hidden="1">
      <c r="B329" s="495" t="s">
        <v>447</v>
      </c>
      <c r="C329" s="93"/>
      <c r="D329" s="30"/>
      <c r="E329" s="7"/>
      <c r="F329" s="7"/>
      <c r="G329" s="7"/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17">
        <v>0</v>
      </c>
      <c r="Q329" s="17">
        <v>0</v>
      </c>
      <c r="R329" s="29"/>
    </row>
    <row r="330" spans="2:18" ht="36" hidden="1">
      <c r="B330" s="495" t="s">
        <v>448</v>
      </c>
      <c r="C330" s="93"/>
      <c r="D330" s="30"/>
      <c r="E330" s="7"/>
      <c r="F330" s="7"/>
      <c r="G330" s="7"/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17">
        <v>270</v>
      </c>
      <c r="Q330" s="17">
        <v>270</v>
      </c>
      <c r="R330" s="29"/>
    </row>
    <row r="331" spans="2:18" ht="36" hidden="1">
      <c r="B331" s="93" t="s">
        <v>449</v>
      </c>
      <c r="C331" s="93"/>
      <c r="D331" s="30"/>
      <c r="E331" s="7"/>
      <c r="F331" s="7"/>
      <c r="G331" s="7"/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17">
        <v>70</v>
      </c>
      <c r="Q331" s="17">
        <v>70</v>
      </c>
      <c r="R331" s="29"/>
    </row>
    <row r="332" spans="2:18" ht="12" hidden="1">
      <c r="B332" s="495" t="s">
        <v>450</v>
      </c>
      <c r="C332" s="93"/>
      <c r="D332" s="30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29"/>
    </row>
    <row r="333" spans="2:18" ht="12" hidden="1">
      <c r="B333" s="495" t="s">
        <v>451</v>
      </c>
      <c r="C333" s="93"/>
      <c r="D333" s="30"/>
      <c r="E333" s="7"/>
      <c r="F333" s="7"/>
      <c r="G333" s="7"/>
      <c r="H333" s="7" t="s">
        <v>46</v>
      </c>
      <c r="I333" s="7"/>
      <c r="J333" s="7"/>
      <c r="K333" s="7"/>
      <c r="L333" s="7"/>
      <c r="M333" s="7"/>
      <c r="N333" s="7"/>
      <c r="O333" s="7"/>
      <c r="P333" s="7"/>
      <c r="Q333" s="7"/>
      <c r="R333" s="29"/>
    </row>
    <row r="334" spans="2:18" ht="24" hidden="1">
      <c r="B334" s="495" t="s">
        <v>452</v>
      </c>
      <c r="C334" s="93"/>
      <c r="D334" s="30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29"/>
    </row>
    <row r="335" spans="2:18" ht="24" hidden="1">
      <c r="B335" s="495" t="s">
        <v>453</v>
      </c>
      <c r="C335" s="93"/>
      <c r="D335" s="30"/>
      <c r="E335" s="7"/>
      <c r="F335" s="7"/>
      <c r="G335" s="7"/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29"/>
    </row>
    <row r="336" spans="2:18" ht="29.25" customHeight="1" hidden="1">
      <c r="B336" s="93" t="s">
        <v>454</v>
      </c>
      <c r="C336" s="93"/>
      <c r="D336" s="30"/>
      <c r="E336" s="7"/>
      <c r="F336" s="7"/>
      <c r="G336" s="7"/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29"/>
    </row>
    <row r="337" spans="2:18" ht="20.25" customHeight="1" hidden="1">
      <c r="B337" s="93" t="s">
        <v>455</v>
      </c>
      <c r="C337" s="93"/>
      <c r="D337" s="30"/>
      <c r="E337" s="7"/>
      <c r="F337" s="7"/>
      <c r="G337" s="7"/>
      <c r="H337" s="7">
        <v>30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25</v>
      </c>
      <c r="Q337" s="7">
        <v>25</v>
      </c>
      <c r="R337" s="29"/>
    </row>
    <row r="338" spans="2:18" ht="48" hidden="1">
      <c r="B338" s="495" t="s">
        <v>72</v>
      </c>
      <c r="C338" s="93"/>
      <c r="D338" s="30"/>
      <c r="E338" s="7"/>
      <c r="F338" s="7"/>
      <c r="G338" s="7"/>
      <c r="H338" s="11">
        <v>50</v>
      </c>
      <c r="I338" s="11">
        <v>0</v>
      </c>
      <c r="J338" s="11">
        <f>SUM(J341+J342+J344+J343)</f>
        <v>0</v>
      </c>
      <c r="K338" s="11">
        <v>0</v>
      </c>
      <c r="L338" s="11">
        <f>L341+L342+L343+L344</f>
        <v>0</v>
      </c>
      <c r="M338" s="11">
        <v>0</v>
      </c>
      <c r="N338" s="11">
        <f>SUM(N341+N342+N344+N345)</f>
        <v>0</v>
      </c>
      <c r="O338" s="11">
        <f>SUM(O341+O342+O344+O345)</f>
        <v>0</v>
      </c>
      <c r="P338" s="11">
        <v>50</v>
      </c>
      <c r="Q338" s="11">
        <v>50</v>
      </c>
      <c r="R338" s="29"/>
    </row>
    <row r="339" spans="2:18" ht="48" hidden="1">
      <c r="B339" s="495" t="s">
        <v>456</v>
      </c>
      <c r="C339" s="93"/>
      <c r="D339" s="30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29"/>
    </row>
    <row r="340" spans="2:18" ht="144" hidden="1">
      <c r="B340" s="495" t="s">
        <v>457</v>
      </c>
      <c r="C340" s="93"/>
      <c r="D340" s="30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29"/>
    </row>
    <row r="341" spans="2:18" ht="60" hidden="1">
      <c r="B341" s="495" t="s">
        <v>458</v>
      </c>
      <c r="C341" s="93"/>
      <c r="D341" s="30"/>
      <c r="E341" s="7"/>
      <c r="F341" s="7"/>
      <c r="G341" s="7"/>
      <c r="H341" s="7">
        <v>20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17">
        <v>0</v>
      </c>
      <c r="O341" s="17">
        <v>0</v>
      </c>
      <c r="P341" s="17">
        <v>20</v>
      </c>
      <c r="Q341" s="17">
        <v>20</v>
      </c>
      <c r="R341" s="29"/>
    </row>
    <row r="342" spans="2:18" ht="48" hidden="1">
      <c r="B342" s="495" t="s">
        <v>459</v>
      </c>
      <c r="C342" s="93"/>
      <c r="D342" s="30"/>
      <c r="E342" s="7"/>
      <c r="F342" s="7"/>
      <c r="G342" s="7"/>
      <c r="H342" s="7">
        <v>10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17">
        <v>0</v>
      </c>
      <c r="O342" s="17">
        <v>0</v>
      </c>
      <c r="P342" s="17">
        <v>10</v>
      </c>
      <c r="Q342" s="17">
        <v>10</v>
      </c>
      <c r="R342" s="29"/>
    </row>
    <row r="343" spans="2:18" ht="60" hidden="1">
      <c r="B343" s="93" t="s">
        <v>130</v>
      </c>
      <c r="C343" s="93"/>
      <c r="D343" s="30"/>
      <c r="E343" s="7"/>
      <c r="F343" s="7"/>
      <c r="G343" s="7"/>
      <c r="H343" s="7">
        <v>20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29"/>
    </row>
    <row r="344" spans="2:18" ht="36" hidden="1">
      <c r="B344" s="93" t="s">
        <v>89</v>
      </c>
      <c r="C344" s="93"/>
      <c r="D344" s="30"/>
      <c r="E344" s="7"/>
      <c r="F344" s="7"/>
      <c r="G344" s="7"/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29"/>
    </row>
    <row r="345" spans="2:18" ht="36" hidden="1">
      <c r="B345" s="93" t="s">
        <v>90</v>
      </c>
      <c r="C345" s="93"/>
      <c r="D345" s="30"/>
      <c r="E345" s="7"/>
      <c r="F345" s="7"/>
      <c r="G345" s="7"/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29"/>
    </row>
    <row r="346" spans="2:18" ht="24" hidden="1">
      <c r="B346" s="495" t="s">
        <v>103</v>
      </c>
      <c r="C346" s="93"/>
      <c r="D346" s="30"/>
      <c r="E346" s="7"/>
      <c r="F346" s="7"/>
      <c r="G346" s="7"/>
      <c r="H346" s="18">
        <f>+H349+H350+H352+H354+H355+H356</f>
        <v>120</v>
      </c>
      <c r="I346" s="18">
        <f>I356</f>
        <v>20.5</v>
      </c>
      <c r="J346" s="18">
        <f>SUM(J349+J350+J352+J354+J355+J356)</f>
        <v>0</v>
      </c>
      <c r="K346" s="18">
        <f>K356</f>
        <v>0</v>
      </c>
      <c r="L346" s="11">
        <f>SUM(L349+L350+L352+L354)</f>
        <v>0</v>
      </c>
      <c r="M346" s="11">
        <f>SUM(M349+M350+M352+M354)</f>
        <v>0</v>
      </c>
      <c r="N346" s="11">
        <f>SUM(N349+N350+N352+N354)</f>
        <v>0</v>
      </c>
      <c r="O346" s="11">
        <f>SUM(O349+O350+O352+O354)</f>
        <v>0</v>
      </c>
      <c r="P346" s="13">
        <f>SUM(P349+P350+P352+P354+P355+P356)</f>
        <v>1079.3</v>
      </c>
      <c r="Q346" s="13">
        <f>SUM(Q349+Q350+Q352+Q354+Q355+Q356)</f>
        <v>1079.3</v>
      </c>
      <c r="R346" s="29"/>
    </row>
    <row r="347" spans="2:18" ht="72" hidden="1">
      <c r="B347" s="495" t="s">
        <v>460</v>
      </c>
      <c r="C347" s="93"/>
      <c r="D347" s="30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29"/>
    </row>
    <row r="348" spans="2:18" ht="36" hidden="1">
      <c r="B348" s="495" t="s">
        <v>461</v>
      </c>
      <c r="C348" s="93"/>
      <c r="D348" s="30"/>
      <c r="E348" s="7"/>
      <c r="F348" s="7"/>
      <c r="G348" s="7"/>
      <c r="H348" s="7"/>
      <c r="I348" s="17"/>
      <c r="J348" s="7"/>
      <c r="K348" s="17"/>
      <c r="L348" s="7"/>
      <c r="M348" s="7"/>
      <c r="N348" s="7"/>
      <c r="O348" s="7"/>
      <c r="P348" s="7"/>
      <c r="Q348" s="7"/>
      <c r="R348" s="29"/>
    </row>
    <row r="349" spans="2:18" ht="36" hidden="1">
      <c r="B349" s="495" t="s">
        <v>462</v>
      </c>
      <c r="C349" s="93"/>
      <c r="D349" s="30"/>
      <c r="E349" s="7"/>
      <c r="F349" s="7"/>
      <c r="G349" s="7"/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21">
        <v>0</v>
      </c>
      <c r="O349" s="21">
        <v>0</v>
      </c>
      <c r="P349" s="21">
        <v>0</v>
      </c>
      <c r="Q349" s="21">
        <v>0</v>
      </c>
      <c r="R349" s="29"/>
    </row>
    <row r="350" spans="2:18" ht="24" hidden="1">
      <c r="B350" s="495" t="s">
        <v>463</v>
      </c>
      <c r="C350" s="93"/>
      <c r="D350" s="30"/>
      <c r="E350" s="7"/>
      <c r="F350" s="7"/>
      <c r="G350" s="7"/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  <c r="O350" s="17">
        <v>0</v>
      </c>
      <c r="P350" s="17">
        <v>0</v>
      </c>
      <c r="Q350" s="17">
        <v>0</v>
      </c>
      <c r="R350" s="29"/>
    </row>
    <row r="351" spans="2:18" ht="36" hidden="1">
      <c r="B351" s="495" t="s">
        <v>464</v>
      </c>
      <c r="C351" s="93"/>
      <c r="D351" s="30"/>
      <c r="E351" s="7"/>
      <c r="F351" s="7"/>
      <c r="G351" s="7"/>
      <c r="H351" s="17"/>
      <c r="I351" s="17"/>
      <c r="J351" s="17"/>
      <c r="K351" s="17"/>
      <c r="L351" s="17"/>
      <c r="M351" s="17"/>
      <c r="N351" s="17"/>
      <c r="O351" s="17"/>
      <c r="P351" s="7"/>
      <c r="Q351" s="7"/>
      <c r="R351" s="29"/>
    </row>
    <row r="352" spans="2:18" ht="24" hidden="1">
      <c r="B352" s="495" t="s">
        <v>465</v>
      </c>
      <c r="C352" s="93"/>
      <c r="D352" s="30"/>
      <c r="E352" s="7"/>
      <c r="F352" s="7"/>
      <c r="G352" s="7"/>
      <c r="H352" s="17">
        <v>10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19.3</v>
      </c>
      <c r="Q352" s="17">
        <v>19.3</v>
      </c>
      <c r="R352" s="29"/>
    </row>
    <row r="353" spans="2:18" ht="24" hidden="1">
      <c r="B353" s="495" t="s">
        <v>466</v>
      </c>
      <c r="C353" s="93"/>
      <c r="D353" s="30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29"/>
    </row>
    <row r="354" spans="2:18" ht="36" hidden="1">
      <c r="B354" s="495" t="s">
        <v>467</v>
      </c>
      <c r="C354" s="93"/>
      <c r="D354" s="30"/>
      <c r="E354" s="7"/>
      <c r="F354" s="7"/>
      <c r="G354" s="7"/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0</v>
      </c>
      <c r="O354" s="17">
        <v>0</v>
      </c>
      <c r="P354" s="17">
        <v>0</v>
      </c>
      <c r="Q354" s="17">
        <v>0</v>
      </c>
      <c r="R354" s="29"/>
    </row>
    <row r="355" spans="2:18" ht="60" hidden="1">
      <c r="B355" s="93" t="s">
        <v>468</v>
      </c>
      <c r="C355" s="93"/>
      <c r="D355" s="30"/>
      <c r="E355" s="7"/>
      <c r="F355" s="7"/>
      <c r="G355" s="7"/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v>0</v>
      </c>
      <c r="O355" s="17">
        <v>0</v>
      </c>
      <c r="P355" s="17">
        <v>150</v>
      </c>
      <c r="Q355" s="17">
        <v>150</v>
      </c>
      <c r="R355" s="29"/>
    </row>
    <row r="356" spans="2:18" ht="36" hidden="1">
      <c r="B356" s="93" t="s">
        <v>469</v>
      </c>
      <c r="C356" s="93"/>
      <c r="D356" s="30"/>
      <c r="E356" s="7"/>
      <c r="F356" s="7"/>
      <c r="G356" s="7"/>
      <c r="H356" s="17">
        <v>110</v>
      </c>
      <c r="I356" s="17">
        <v>20.5</v>
      </c>
      <c r="J356" s="17">
        <v>0</v>
      </c>
      <c r="K356" s="17">
        <v>0</v>
      </c>
      <c r="L356" s="17">
        <v>0</v>
      </c>
      <c r="M356" s="17">
        <v>0</v>
      </c>
      <c r="N356" s="17">
        <v>0</v>
      </c>
      <c r="O356" s="17">
        <v>0</v>
      </c>
      <c r="P356" s="17">
        <v>910</v>
      </c>
      <c r="Q356" s="17">
        <v>910</v>
      </c>
      <c r="R356" s="29"/>
    </row>
    <row r="357" spans="2:18" ht="24" hidden="1">
      <c r="B357" s="495" t="s">
        <v>104</v>
      </c>
      <c r="C357" s="93"/>
      <c r="D357" s="30"/>
      <c r="E357" s="7"/>
      <c r="F357" s="7"/>
      <c r="G357" s="7"/>
      <c r="H357" s="11">
        <f>SUM(H359)</f>
        <v>860</v>
      </c>
      <c r="I357" s="11">
        <f>193.205+I362</f>
        <v>193.205</v>
      </c>
      <c r="J357" s="11">
        <f>SUM(J359)</f>
        <v>0</v>
      </c>
      <c r="K357" s="11">
        <f>SUM(K360)</f>
        <v>0</v>
      </c>
      <c r="L357" s="11">
        <f>SUM(L359+L361+L362+L363)</f>
        <v>0</v>
      </c>
      <c r="M357" s="11">
        <f>SUM(M359+M361+M362+M363)</f>
        <v>0</v>
      </c>
      <c r="N357" s="11">
        <f>SUM(N359+N361+N362+N363)</f>
        <v>0</v>
      </c>
      <c r="O357" s="11">
        <f>SUM(O359+O361+O362+O363)</f>
        <v>0</v>
      </c>
      <c r="P357" s="11">
        <f>P359</f>
        <v>990</v>
      </c>
      <c r="Q357" s="11">
        <f>Q359</f>
        <v>990</v>
      </c>
      <c r="R357" s="29"/>
    </row>
    <row r="358" spans="2:18" ht="36" hidden="1">
      <c r="B358" s="495" t="s">
        <v>470</v>
      </c>
      <c r="C358" s="93"/>
      <c r="D358" s="30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29"/>
    </row>
    <row r="359" spans="2:18" ht="24" hidden="1">
      <c r="B359" s="495" t="s">
        <v>471</v>
      </c>
      <c r="C359" s="93"/>
      <c r="D359" s="30"/>
      <c r="E359" s="7"/>
      <c r="F359" s="7"/>
      <c r="G359" s="7"/>
      <c r="H359" s="7">
        <f>SUM(H360+H362)</f>
        <v>860</v>
      </c>
      <c r="I359" s="7">
        <f>SUM(I360)</f>
        <v>316.05</v>
      </c>
      <c r="J359" s="17">
        <f>SUM(J360+J362)</f>
        <v>0</v>
      </c>
      <c r="K359" s="17">
        <f aca="true" t="shared" si="9" ref="K359:Q359">K360</f>
        <v>0</v>
      </c>
      <c r="L359" s="21">
        <f t="shared" si="9"/>
        <v>0</v>
      </c>
      <c r="M359" s="17">
        <f t="shared" si="9"/>
        <v>0</v>
      </c>
      <c r="N359" s="17">
        <f t="shared" si="9"/>
        <v>0</v>
      </c>
      <c r="O359" s="17">
        <f t="shared" si="9"/>
        <v>0</v>
      </c>
      <c r="P359" s="15">
        <f t="shared" si="9"/>
        <v>990</v>
      </c>
      <c r="Q359" s="15">
        <f t="shared" si="9"/>
        <v>990</v>
      </c>
      <c r="R359" s="29"/>
    </row>
    <row r="360" spans="2:18" ht="48" hidden="1">
      <c r="B360" s="495" t="s">
        <v>472</v>
      </c>
      <c r="C360" s="93"/>
      <c r="D360" s="30"/>
      <c r="E360" s="7"/>
      <c r="F360" s="7"/>
      <c r="G360" s="7"/>
      <c r="H360" s="7">
        <v>860</v>
      </c>
      <c r="I360" s="7">
        <v>316.05</v>
      </c>
      <c r="J360" s="21">
        <v>0</v>
      </c>
      <c r="K360" s="17">
        <v>0</v>
      </c>
      <c r="L360" s="21">
        <v>0</v>
      </c>
      <c r="M360" s="17">
        <v>0</v>
      </c>
      <c r="N360" s="17">
        <v>0</v>
      </c>
      <c r="O360" s="17">
        <v>0</v>
      </c>
      <c r="P360" s="21">
        <v>990</v>
      </c>
      <c r="Q360" s="21">
        <v>990</v>
      </c>
      <c r="R360" s="29"/>
    </row>
    <row r="361" spans="2:18" ht="48" hidden="1">
      <c r="B361" s="93" t="s">
        <v>92</v>
      </c>
      <c r="C361" s="93"/>
      <c r="D361" s="30"/>
      <c r="E361" s="7"/>
      <c r="F361" s="7"/>
      <c r="G361" s="7"/>
      <c r="H361" s="7">
        <v>0</v>
      </c>
      <c r="I361" s="7">
        <v>0</v>
      </c>
      <c r="J361" s="17">
        <v>0</v>
      </c>
      <c r="K361" s="17">
        <v>0</v>
      </c>
      <c r="L361" s="17">
        <v>0</v>
      </c>
      <c r="M361" s="17">
        <v>0</v>
      </c>
      <c r="N361" s="17">
        <v>0</v>
      </c>
      <c r="O361" s="17">
        <v>0</v>
      </c>
      <c r="P361" s="7">
        <v>0</v>
      </c>
      <c r="Q361" s="7">
        <v>0</v>
      </c>
      <c r="R361" s="29"/>
    </row>
    <row r="362" spans="2:18" ht="24" hidden="1">
      <c r="B362" s="93" t="s">
        <v>93</v>
      </c>
      <c r="C362" s="93"/>
      <c r="D362" s="30"/>
      <c r="E362" s="7"/>
      <c r="F362" s="7"/>
      <c r="G362" s="7"/>
      <c r="H362" s="17">
        <v>0</v>
      </c>
      <c r="I362" s="7">
        <v>0</v>
      </c>
      <c r="J362" s="7">
        <v>0</v>
      </c>
      <c r="K362" s="17">
        <v>0</v>
      </c>
      <c r="L362" s="17">
        <v>0</v>
      </c>
      <c r="M362" s="17">
        <v>0</v>
      </c>
      <c r="N362" s="17">
        <v>0</v>
      </c>
      <c r="O362" s="17">
        <v>0</v>
      </c>
      <c r="P362" s="17">
        <v>0</v>
      </c>
      <c r="Q362" s="7">
        <v>0</v>
      </c>
      <c r="R362" s="29"/>
    </row>
    <row r="363" spans="2:18" ht="24" hidden="1">
      <c r="B363" s="93" t="s">
        <v>93</v>
      </c>
      <c r="C363" s="93"/>
      <c r="D363" s="30"/>
      <c r="E363" s="7"/>
      <c r="F363" s="7"/>
      <c r="G363" s="7"/>
      <c r="H363" s="7">
        <v>0</v>
      </c>
      <c r="I363" s="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7">
        <v>0</v>
      </c>
      <c r="Q363" s="7">
        <v>0</v>
      </c>
      <c r="R363" s="29"/>
    </row>
    <row r="364" spans="2:18" ht="12" hidden="1">
      <c r="B364" s="495" t="s">
        <v>105</v>
      </c>
      <c r="C364" s="93"/>
      <c r="D364" s="30"/>
      <c r="E364" s="7"/>
      <c r="F364" s="7"/>
      <c r="G364" s="7"/>
      <c r="H364" s="11">
        <f aca="true" t="shared" si="10" ref="H364:N364">SUM(H366+H374+H376)</f>
        <v>30391.7</v>
      </c>
      <c r="I364" s="11">
        <f t="shared" si="10"/>
        <v>7008.343999999999</v>
      </c>
      <c r="J364" s="13">
        <f t="shared" si="10"/>
        <v>0</v>
      </c>
      <c r="K364" s="11">
        <f t="shared" si="10"/>
        <v>0</v>
      </c>
      <c r="L364" s="11">
        <f t="shared" si="10"/>
        <v>0</v>
      </c>
      <c r="M364" s="11">
        <f t="shared" si="10"/>
        <v>0</v>
      </c>
      <c r="N364" s="11">
        <f t="shared" si="10"/>
        <v>0</v>
      </c>
      <c r="O364" s="13">
        <f>O366+O374+O376</f>
        <v>0</v>
      </c>
      <c r="P364" s="13">
        <f>P366+P374+P376</f>
        <v>33290.99999999999</v>
      </c>
      <c r="Q364" s="13">
        <f>Q366+Q374+Q376</f>
        <v>33290.99999999999</v>
      </c>
      <c r="R364" s="29"/>
    </row>
    <row r="365" spans="2:18" ht="36" hidden="1">
      <c r="B365" s="495" t="s">
        <v>473</v>
      </c>
      <c r="C365" s="93"/>
      <c r="D365" s="30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29"/>
    </row>
    <row r="366" spans="2:18" ht="12" hidden="1">
      <c r="B366" s="495" t="s">
        <v>474</v>
      </c>
      <c r="C366" s="93"/>
      <c r="D366" s="30"/>
      <c r="E366" s="7"/>
      <c r="F366" s="7"/>
      <c r="G366" s="7"/>
      <c r="H366" s="20">
        <f>H367+H368+H369+H370+H371+H372+H373</f>
        <v>130.5</v>
      </c>
      <c r="I366" s="20">
        <v>0</v>
      </c>
      <c r="J366" s="20">
        <f>SUM(J367+J368+J369+J370+J371+J372+J373)</f>
        <v>0</v>
      </c>
      <c r="K366" s="20">
        <v>0</v>
      </c>
      <c r="L366" s="20">
        <f>L367+L368+L369+L370+L371</f>
        <v>0</v>
      </c>
      <c r="M366" s="20">
        <f>M367+M368+M369+M370+M371</f>
        <v>0</v>
      </c>
      <c r="N366" s="20">
        <f>N367+N368+N369+N370+N371</f>
        <v>0</v>
      </c>
      <c r="O366" s="20">
        <f>O367+O368+O369+O370+O371</f>
        <v>0</v>
      </c>
      <c r="P366" s="20">
        <f>P367+P368+P369+P370+P371+P372+P373</f>
        <v>645.8</v>
      </c>
      <c r="Q366" s="20">
        <v>645.8</v>
      </c>
      <c r="R366" s="29"/>
    </row>
    <row r="367" spans="2:18" ht="24" hidden="1">
      <c r="B367" s="93" t="s">
        <v>106</v>
      </c>
      <c r="C367" s="93"/>
      <c r="D367" s="30"/>
      <c r="E367" s="7"/>
      <c r="F367" s="7"/>
      <c r="G367" s="7"/>
      <c r="H367" s="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0</v>
      </c>
      <c r="P367" s="17">
        <v>31.8</v>
      </c>
      <c r="Q367" s="17">
        <v>31.8</v>
      </c>
      <c r="R367" s="29"/>
    </row>
    <row r="368" spans="2:18" ht="12" hidden="1">
      <c r="B368" s="93" t="s">
        <v>120</v>
      </c>
      <c r="C368" s="93"/>
      <c r="D368" s="30"/>
      <c r="E368" s="7"/>
      <c r="F368" s="7"/>
      <c r="G368" s="7"/>
      <c r="H368" s="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17">
        <v>0</v>
      </c>
      <c r="O368" s="17">
        <v>0</v>
      </c>
      <c r="P368" s="17">
        <v>0</v>
      </c>
      <c r="Q368" s="17">
        <v>0</v>
      </c>
      <c r="R368" s="29"/>
    </row>
    <row r="369" spans="2:18" ht="24" hidden="1">
      <c r="B369" s="93" t="s">
        <v>91</v>
      </c>
      <c r="C369" s="93"/>
      <c r="D369" s="30"/>
      <c r="E369" s="7"/>
      <c r="F369" s="7"/>
      <c r="G369" s="7"/>
      <c r="H369" s="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  <c r="N369" s="17">
        <v>0</v>
      </c>
      <c r="O369" s="17">
        <v>0</v>
      </c>
      <c r="P369" s="17">
        <v>520.5</v>
      </c>
      <c r="Q369" s="17">
        <v>520.5</v>
      </c>
      <c r="R369" s="29"/>
    </row>
    <row r="370" spans="2:18" ht="24" hidden="1">
      <c r="B370" s="93" t="s">
        <v>74</v>
      </c>
      <c r="C370" s="93"/>
      <c r="D370" s="30"/>
      <c r="E370" s="7"/>
      <c r="F370" s="7"/>
      <c r="G370" s="7"/>
      <c r="H370" s="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7">
        <v>0</v>
      </c>
      <c r="O370" s="17">
        <v>0</v>
      </c>
      <c r="P370" s="17">
        <v>0</v>
      </c>
      <c r="Q370" s="17">
        <v>0</v>
      </c>
      <c r="R370" s="29"/>
    </row>
    <row r="371" spans="2:18" ht="48" hidden="1">
      <c r="B371" s="93" t="s">
        <v>131</v>
      </c>
      <c r="C371" s="93"/>
      <c r="D371" s="30"/>
      <c r="E371" s="7"/>
      <c r="F371" s="7"/>
      <c r="G371" s="7"/>
      <c r="H371" s="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29"/>
    </row>
    <row r="372" spans="2:18" ht="36" hidden="1">
      <c r="B372" s="93" t="s">
        <v>135</v>
      </c>
      <c r="C372" s="93"/>
      <c r="D372" s="30"/>
      <c r="E372" s="7"/>
      <c r="F372" s="7"/>
      <c r="G372" s="7"/>
      <c r="H372" s="7">
        <v>0.4</v>
      </c>
      <c r="I372" s="17">
        <v>0</v>
      </c>
      <c r="J372" s="7">
        <v>0</v>
      </c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0.4</v>
      </c>
      <c r="Q372" s="17">
        <v>0.4</v>
      </c>
      <c r="R372" s="29"/>
    </row>
    <row r="373" spans="2:18" ht="24" hidden="1">
      <c r="B373" s="93" t="s">
        <v>136</v>
      </c>
      <c r="C373" s="93"/>
      <c r="D373" s="30"/>
      <c r="E373" s="7"/>
      <c r="F373" s="7"/>
      <c r="G373" s="7"/>
      <c r="H373" s="7">
        <v>130.1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93.1</v>
      </c>
      <c r="Q373" s="17">
        <v>93.1</v>
      </c>
      <c r="R373" s="29"/>
    </row>
    <row r="374" spans="2:18" ht="24" hidden="1">
      <c r="B374" s="495" t="s">
        <v>475</v>
      </c>
      <c r="C374" s="93"/>
      <c r="D374" s="30"/>
      <c r="E374" s="7"/>
      <c r="F374" s="7"/>
      <c r="G374" s="7"/>
      <c r="H374" s="20">
        <f>SUM(H375)</f>
        <v>1550</v>
      </c>
      <c r="I374" s="20">
        <f>SUM(I375)</f>
        <v>116.4</v>
      </c>
      <c r="J374" s="34">
        <f>SUM(J375)</f>
        <v>0</v>
      </c>
      <c r="K374" s="34">
        <f>SUM(K375)</f>
        <v>0</v>
      </c>
      <c r="L374" s="34">
        <f aca="true" t="shared" si="11" ref="L374:Q374">L375</f>
        <v>0</v>
      </c>
      <c r="M374" s="34">
        <f t="shared" si="11"/>
        <v>0</v>
      </c>
      <c r="N374" s="34">
        <f t="shared" si="11"/>
        <v>0</v>
      </c>
      <c r="O374" s="34">
        <f t="shared" si="11"/>
        <v>0</v>
      </c>
      <c r="P374" s="34">
        <f t="shared" si="11"/>
        <v>1664.4</v>
      </c>
      <c r="Q374" s="34">
        <f t="shared" si="11"/>
        <v>1664.4</v>
      </c>
      <c r="R374" s="29"/>
    </row>
    <row r="375" spans="2:18" ht="24" hidden="1">
      <c r="B375" s="93" t="s">
        <v>111</v>
      </c>
      <c r="C375" s="93"/>
      <c r="D375" s="30"/>
      <c r="E375" s="7"/>
      <c r="F375" s="7"/>
      <c r="G375" s="7"/>
      <c r="H375" s="7">
        <v>1550</v>
      </c>
      <c r="I375" s="17">
        <v>116.4</v>
      </c>
      <c r="J375" s="17">
        <v>0</v>
      </c>
      <c r="K375" s="17">
        <v>0</v>
      </c>
      <c r="L375" s="17">
        <v>0</v>
      </c>
      <c r="M375" s="17">
        <v>0</v>
      </c>
      <c r="N375" s="17">
        <v>0</v>
      </c>
      <c r="O375" s="17">
        <v>0</v>
      </c>
      <c r="P375" s="17">
        <v>1664.4</v>
      </c>
      <c r="Q375" s="17">
        <v>1664.4</v>
      </c>
      <c r="R375" s="29"/>
    </row>
    <row r="376" spans="2:18" ht="24" hidden="1">
      <c r="B376" s="495" t="s">
        <v>476</v>
      </c>
      <c r="C376" s="93"/>
      <c r="D376" s="30"/>
      <c r="E376" s="7"/>
      <c r="F376" s="7"/>
      <c r="G376" s="7"/>
      <c r="H376" s="20">
        <f>H377+H378+H379+H381+H382+H383+H384+H385+H386+H387+H388+H389+H391+H392+H390</f>
        <v>28711.2</v>
      </c>
      <c r="I376" s="20">
        <f>I377+I378+I379+I381+I382+I383+I384+I385+I386+I387+I388+I389+I390+I391+I392</f>
        <v>6891.9439999999995</v>
      </c>
      <c r="J376" s="36">
        <f>SUM(J377+J378+J381+J382+J383+J385+J387+J379+J380+J386+J388+J389+J390+J391+J392)</f>
        <v>0</v>
      </c>
      <c r="K376" s="20">
        <f>SUM(K377+K378+K381+K382+K383+K385+K387+K386+K388+K389+K390+K391+K392)</f>
        <v>0</v>
      </c>
      <c r="L376" s="34">
        <f>L377+L378+L379+L381+L382+L383+L385+L387</f>
        <v>0</v>
      </c>
      <c r="M376" s="34">
        <f>M377+M378+M379+M381+M382+M383+M385+M387</f>
        <v>0</v>
      </c>
      <c r="N376" s="34">
        <f>N377+N378+N379+N381+N382+N383+N384+N385+N387</f>
        <v>0</v>
      </c>
      <c r="O376" s="35">
        <f>O377+O378+O379+O381+O382+O383+O384+O385+O387</f>
        <v>0</v>
      </c>
      <c r="P376" s="20">
        <f>P377+P378+P379+P381+P382+P383+P384+P385+P386+P387+P388+P389+P390+P391+P392</f>
        <v>30980.799999999996</v>
      </c>
      <c r="Q376" s="20">
        <f>Q377+Q378+Q379+Q381+Q382+Q383+Q384+Q385+Q386+Q387+Q388+Q389+Q390+Q391+Q392</f>
        <v>30980.799999999996</v>
      </c>
      <c r="R376" s="29"/>
    </row>
    <row r="377" spans="2:18" ht="24" hidden="1">
      <c r="B377" s="93" t="s">
        <v>477</v>
      </c>
      <c r="C377" s="93"/>
      <c r="D377" s="30"/>
      <c r="E377" s="7"/>
      <c r="F377" s="7"/>
      <c r="G377" s="7"/>
      <c r="H377" s="7">
        <v>788</v>
      </c>
      <c r="I377" s="7">
        <v>0</v>
      </c>
      <c r="J377" s="17">
        <v>0</v>
      </c>
      <c r="K377" s="17">
        <v>0</v>
      </c>
      <c r="L377" s="17">
        <v>0</v>
      </c>
      <c r="M377" s="17">
        <v>0</v>
      </c>
      <c r="N377" s="17">
        <v>0</v>
      </c>
      <c r="O377" s="17">
        <v>0</v>
      </c>
      <c r="P377" s="7">
        <v>0</v>
      </c>
      <c r="Q377" s="7">
        <v>0</v>
      </c>
      <c r="R377" s="29"/>
    </row>
    <row r="378" spans="2:18" ht="12" hidden="1">
      <c r="B378" s="93" t="s">
        <v>478</v>
      </c>
      <c r="C378" s="93"/>
      <c r="D378" s="30"/>
      <c r="E378" s="7"/>
      <c r="F378" s="7"/>
      <c r="G378" s="7"/>
      <c r="H378" s="7">
        <f>523.2+26.7</f>
        <v>549.9000000000001</v>
      </c>
      <c r="I378" s="7">
        <v>0</v>
      </c>
      <c r="J378" s="17">
        <v>0</v>
      </c>
      <c r="K378" s="17">
        <v>0</v>
      </c>
      <c r="L378" s="17">
        <v>0</v>
      </c>
      <c r="M378" s="17">
        <v>0</v>
      </c>
      <c r="N378" s="17">
        <v>0</v>
      </c>
      <c r="O378" s="17">
        <v>0</v>
      </c>
      <c r="P378" s="7">
        <v>0</v>
      </c>
      <c r="Q378" s="7">
        <v>0</v>
      </c>
      <c r="R378" s="29"/>
    </row>
    <row r="379" spans="2:18" ht="48" hidden="1">
      <c r="B379" s="93" t="s">
        <v>357</v>
      </c>
      <c r="C379" s="93"/>
      <c r="D379" s="30"/>
      <c r="E379" s="7"/>
      <c r="F379" s="7"/>
      <c r="G379" s="7"/>
      <c r="H379" s="7">
        <v>0</v>
      </c>
      <c r="I379" s="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v>0</v>
      </c>
      <c r="O379" s="17">
        <v>0</v>
      </c>
      <c r="P379" s="7">
        <v>0</v>
      </c>
      <c r="Q379" s="7">
        <v>0</v>
      </c>
      <c r="R379" s="29"/>
    </row>
    <row r="380" spans="2:18" ht="48" hidden="1">
      <c r="B380" s="93" t="s">
        <v>132</v>
      </c>
      <c r="C380" s="93"/>
      <c r="D380" s="30"/>
      <c r="E380" s="7"/>
      <c r="F380" s="7"/>
      <c r="G380" s="7"/>
      <c r="H380" s="7">
        <v>0</v>
      </c>
      <c r="I380" s="7">
        <v>0</v>
      </c>
      <c r="J380" s="17">
        <v>0</v>
      </c>
      <c r="K380" s="17">
        <v>0</v>
      </c>
      <c r="L380" s="17">
        <v>0</v>
      </c>
      <c r="M380" s="17">
        <v>0</v>
      </c>
      <c r="N380" s="17">
        <v>0</v>
      </c>
      <c r="O380" s="17">
        <v>0</v>
      </c>
      <c r="P380" s="7">
        <v>0</v>
      </c>
      <c r="Q380" s="7">
        <v>0</v>
      </c>
      <c r="R380" s="29"/>
    </row>
    <row r="381" spans="2:18" ht="24" hidden="1">
      <c r="B381" s="93" t="s">
        <v>107</v>
      </c>
      <c r="C381" s="93"/>
      <c r="D381" s="30"/>
      <c r="E381" s="7"/>
      <c r="F381" s="7"/>
      <c r="G381" s="7"/>
      <c r="H381" s="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17">
        <v>0</v>
      </c>
      <c r="O381" s="17">
        <v>0</v>
      </c>
      <c r="P381" s="17">
        <v>0</v>
      </c>
      <c r="Q381" s="17">
        <v>0</v>
      </c>
      <c r="R381" s="29"/>
    </row>
    <row r="382" spans="2:18" ht="24" hidden="1">
      <c r="B382" s="93" t="s">
        <v>107</v>
      </c>
      <c r="C382" s="93"/>
      <c r="D382" s="30"/>
      <c r="E382" s="7"/>
      <c r="F382" s="7"/>
      <c r="G382" s="7"/>
      <c r="H382" s="7">
        <v>0</v>
      </c>
      <c r="I382" s="17">
        <v>0</v>
      </c>
      <c r="J382" s="21">
        <v>0</v>
      </c>
      <c r="K382" s="17">
        <v>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29"/>
    </row>
    <row r="383" spans="2:18" ht="16.5" customHeight="1" hidden="1">
      <c r="B383" s="93" t="s">
        <v>108</v>
      </c>
      <c r="C383" s="93"/>
      <c r="D383" s="30"/>
      <c r="E383" s="7"/>
      <c r="F383" s="7"/>
      <c r="G383" s="7"/>
      <c r="H383" s="7">
        <v>0</v>
      </c>
      <c r="I383" s="17">
        <v>0</v>
      </c>
      <c r="J383" s="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29"/>
    </row>
    <row r="384" spans="2:18" ht="18.75" customHeight="1" hidden="1">
      <c r="B384" s="93" t="s">
        <v>108</v>
      </c>
      <c r="C384" s="93"/>
      <c r="D384" s="30"/>
      <c r="E384" s="7"/>
      <c r="F384" s="7"/>
      <c r="G384" s="7"/>
      <c r="H384" s="7">
        <v>0</v>
      </c>
      <c r="I384" s="17">
        <v>0</v>
      </c>
      <c r="J384" s="7">
        <v>0</v>
      </c>
      <c r="K384" s="17">
        <v>0</v>
      </c>
      <c r="L384" s="17">
        <v>0</v>
      </c>
      <c r="M384" s="17">
        <v>0</v>
      </c>
      <c r="N384" s="17">
        <v>0</v>
      </c>
      <c r="O384" s="17">
        <v>0</v>
      </c>
      <c r="P384" s="17">
        <v>0</v>
      </c>
      <c r="Q384" s="17">
        <v>0</v>
      </c>
      <c r="R384" s="29"/>
    </row>
    <row r="385" spans="2:18" ht="24" hidden="1">
      <c r="B385" s="93" t="s">
        <v>109</v>
      </c>
      <c r="C385" s="93"/>
      <c r="D385" s="30"/>
      <c r="E385" s="7"/>
      <c r="F385" s="7"/>
      <c r="G385" s="7"/>
      <c r="H385" s="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  <c r="N385" s="17">
        <v>0</v>
      </c>
      <c r="O385" s="17">
        <v>0</v>
      </c>
      <c r="P385" s="17">
        <f>1300+200</f>
        <v>1500</v>
      </c>
      <c r="Q385" s="17">
        <f>1300+200</f>
        <v>1500</v>
      </c>
      <c r="R385" s="29"/>
    </row>
    <row r="386" spans="2:18" ht="79.5" customHeight="1" hidden="1">
      <c r="B386" s="93" t="s">
        <v>137</v>
      </c>
      <c r="C386" s="93"/>
      <c r="D386" s="30"/>
      <c r="E386" s="7"/>
      <c r="F386" s="7"/>
      <c r="G386" s="7"/>
      <c r="H386" s="7">
        <v>0</v>
      </c>
      <c r="I386" s="17">
        <v>0</v>
      </c>
      <c r="J386" s="7">
        <v>0</v>
      </c>
      <c r="K386" s="17">
        <v>0</v>
      </c>
      <c r="L386" s="17">
        <v>0</v>
      </c>
      <c r="M386" s="17">
        <v>0</v>
      </c>
      <c r="N386" s="17">
        <v>0</v>
      </c>
      <c r="O386" s="17">
        <v>0</v>
      </c>
      <c r="P386" s="17">
        <v>350</v>
      </c>
      <c r="Q386" s="17">
        <v>350</v>
      </c>
      <c r="R386" s="29"/>
    </row>
    <row r="387" spans="2:18" ht="48" hidden="1">
      <c r="B387" s="93" t="s">
        <v>110</v>
      </c>
      <c r="C387" s="93"/>
      <c r="D387" s="30"/>
      <c r="E387" s="7"/>
      <c r="F387" s="7"/>
      <c r="G387" s="7"/>
      <c r="H387" s="7">
        <v>2000</v>
      </c>
      <c r="I387" s="17">
        <v>0</v>
      </c>
      <c r="J387" s="7">
        <v>0</v>
      </c>
      <c r="K387" s="17">
        <v>0</v>
      </c>
      <c r="L387" s="17">
        <v>0</v>
      </c>
      <c r="M387" s="17">
        <v>0</v>
      </c>
      <c r="N387" s="17">
        <v>0</v>
      </c>
      <c r="O387" s="17">
        <v>0</v>
      </c>
      <c r="P387" s="17">
        <v>3150</v>
      </c>
      <c r="Q387" s="17">
        <v>3150</v>
      </c>
      <c r="R387" s="29"/>
    </row>
    <row r="388" spans="2:18" ht="36" hidden="1">
      <c r="B388" s="93" t="s">
        <v>138</v>
      </c>
      <c r="C388" s="93"/>
      <c r="D388" s="30"/>
      <c r="E388" s="7"/>
      <c r="F388" s="7"/>
      <c r="G388" s="7"/>
      <c r="H388" s="17">
        <v>7082.3</v>
      </c>
      <c r="I388" s="17">
        <v>1879.963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7082.4</v>
      </c>
      <c r="Q388" s="17">
        <v>7082.4</v>
      </c>
      <c r="R388" s="29"/>
    </row>
    <row r="389" spans="2:18" ht="36" hidden="1">
      <c r="B389" s="93" t="s">
        <v>139</v>
      </c>
      <c r="C389" s="93"/>
      <c r="D389" s="30"/>
      <c r="E389" s="7"/>
      <c r="F389" s="7"/>
      <c r="G389" s="7"/>
      <c r="H389" s="17">
        <v>1800</v>
      </c>
      <c r="I389" s="17">
        <v>529.682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17">
        <v>1871</v>
      </c>
      <c r="Q389" s="17">
        <v>1871</v>
      </c>
      <c r="R389" s="29"/>
    </row>
    <row r="390" spans="2:18" ht="36" hidden="1">
      <c r="B390" s="93" t="s">
        <v>140</v>
      </c>
      <c r="C390" s="93"/>
      <c r="D390" s="30"/>
      <c r="E390" s="7"/>
      <c r="F390" s="7"/>
      <c r="G390" s="7"/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  <c r="O390" s="17">
        <v>0</v>
      </c>
      <c r="P390" s="17">
        <v>45</v>
      </c>
      <c r="Q390" s="17">
        <v>45</v>
      </c>
      <c r="R390" s="29"/>
    </row>
    <row r="391" spans="2:18" ht="36" hidden="1">
      <c r="B391" s="93" t="s">
        <v>141</v>
      </c>
      <c r="C391" s="93"/>
      <c r="D391" s="30"/>
      <c r="E391" s="7"/>
      <c r="F391" s="7"/>
      <c r="G391" s="7"/>
      <c r="H391" s="17">
        <v>14739.2</v>
      </c>
      <c r="I391" s="17">
        <v>3999.301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17">
        <v>14739.3</v>
      </c>
      <c r="Q391" s="17">
        <v>14739.3</v>
      </c>
      <c r="R391" s="29"/>
    </row>
    <row r="392" spans="2:18" ht="48" hidden="1">
      <c r="B392" s="93" t="s">
        <v>142</v>
      </c>
      <c r="C392" s="93"/>
      <c r="D392" s="30"/>
      <c r="E392" s="7"/>
      <c r="F392" s="7"/>
      <c r="G392" s="7"/>
      <c r="H392" s="17">
        <v>1751.8</v>
      </c>
      <c r="I392" s="17">
        <v>482.998</v>
      </c>
      <c r="J392" s="17">
        <v>0</v>
      </c>
      <c r="K392" s="17">
        <v>0</v>
      </c>
      <c r="L392" s="17">
        <v>0</v>
      </c>
      <c r="M392" s="17">
        <v>0</v>
      </c>
      <c r="N392" s="17">
        <v>0</v>
      </c>
      <c r="O392" s="17">
        <v>0</v>
      </c>
      <c r="P392" s="17">
        <v>2243.1</v>
      </c>
      <c r="Q392" s="17">
        <v>2243.1</v>
      </c>
      <c r="R392" s="29"/>
    </row>
    <row r="393" spans="2:18" ht="12" hidden="1">
      <c r="B393" s="495" t="s">
        <v>112</v>
      </c>
      <c r="C393" s="93"/>
      <c r="D393" s="30"/>
      <c r="E393" s="7"/>
      <c r="F393" s="7"/>
      <c r="G393" s="7"/>
      <c r="H393" s="11">
        <f>H396+H405+H408+H413</f>
        <v>5100.071000000001</v>
      </c>
      <c r="I393" s="18">
        <f>I396+I405</f>
        <v>888.9739999999999</v>
      </c>
      <c r="J393" s="18">
        <f>J396+J405+J408</f>
        <v>0</v>
      </c>
      <c r="K393" s="18">
        <f>SUM(K396+K405+K408)</f>
        <v>0</v>
      </c>
      <c r="L393" s="11">
        <f>L396+L405+L408</f>
        <v>0</v>
      </c>
      <c r="M393" s="11">
        <f>M396+M405+M408</f>
        <v>0</v>
      </c>
      <c r="N393" s="11">
        <f>N396+N405+N408</f>
        <v>0</v>
      </c>
      <c r="O393" s="11">
        <f>SUM(O396+O405+O408)</f>
        <v>0</v>
      </c>
      <c r="P393" s="11">
        <f>P396+P405+P408</f>
        <v>4309.6</v>
      </c>
      <c r="Q393" s="11">
        <f>Q396+Q405+Q408</f>
        <v>4309.6</v>
      </c>
      <c r="R393" s="29"/>
    </row>
    <row r="394" spans="2:18" ht="36" hidden="1">
      <c r="B394" s="495" t="s">
        <v>479</v>
      </c>
      <c r="C394" s="93"/>
      <c r="D394" s="30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29"/>
    </row>
    <row r="395" spans="2:18" ht="108" hidden="1">
      <c r="B395" s="495" t="s">
        <v>480</v>
      </c>
      <c r="C395" s="93"/>
      <c r="D395" s="30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29"/>
    </row>
    <row r="396" spans="2:18" ht="12" hidden="1">
      <c r="B396" s="496" t="s">
        <v>481</v>
      </c>
      <c r="C396" s="93"/>
      <c r="D396" s="30"/>
      <c r="E396" s="7"/>
      <c r="F396" s="7"/>
      <c r="G396" s="7"/>
      <c r="H396" s="38">
        <f>H399+H400+H401+H402+H403+H404+H398</f>
        <v>3982.2000000000003</v>
      </c>
      <c r="I396" s="38">
        <f>I398+I402</f>
        <v>856.679</v>
      </c>
      <c r="J396" s="38">
        <f>SUM(J399+J400+J401+J397+J398+J402+J403+J404)</f>
        <v>0</v>
      </c>
      <c r="K396" s="38">
        <f>SUM(K399+K400+K401+K397+K398+K402+K403)</f>
        <v>0</v>
      </c>
      <c r="L396" s="23">
        <f>L397+L399+L400+L401</f>
        <v>0</v>
      </c>
      <c r="M396" s="23">
        <f>M397+M399+M400+M401</f>
        <v>0</v>
      </c>
      <c r="N396" s="23">
        <f>N397+N399+N400+N401</f>
        <v>0</v>
      </c>
      <c r="O396" s="23">
        <f>O397+O399+O400+O401</f>
        <v>0</v>
      </c>
      <c r="P396" s="23">
        <f>P397+P399+P400+P401+P402+P403+P404</f>
        <v>3217.6000000000004</v>
      </c>
      <c r="Q396" s="23">
        <f>Q397+Q399+Q400+Q401+Q402+Q403+Q404</f>
        <v>3217.6000000000004</v>
      </c>
      <c r="R396" s="29"/>
    </row>
    <row r="397" spans="2:18" ht="48" hidden="1">
      <c r="B397" s="93" t="s">
        <v>92</v>
      </c>
      <c r="C397" s="93"/>
      <c r="D397" s="30"/>
      <c r="E397" s="7"/>
      <c r="F397" s="7"/>
      <c r="G397" s="7"/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29"/>
    </row>
    <row r="398" spans="2:18" ht="36" hidden="1">
      <c r="B398" s="93" t="s">
        <v>482</v>
      </c>
      <c r="C398" s="93"/>
      <c r="D398" s="30"/>
      <c r="E398" s="7"/>
      <c r="F398" s="7"/>
      <c r="G398" s="7"/>
      <c r="H398" s="17">
        <v>707.1</v>
      </c>
      <c r="I398" s="17">
        <v>176.775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29"/>
    </row>
    <row r="399" spans="2:18" ht="24" hidden="1">
      <c r="B399" s="495" t="s">
        <v>483</v>
      </c>
      <c r="C399" s="93"/>
      <c r="D399" s="30"/>
      <c r="E399" s="7"/>
      <c r="F399" s="7"/>
      <c r="G399" s="7"/>
      <c r="H399" s="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  <c r="O399" s="17">
        <v>0</v>
      </c>
      <c r="P399" s="17">
        <v>0</v>
      </c>
      <c r="Q399" s="17">
        <v>0</v>
      </c>
      <c r="R399" s="29"/>
    </row>
    <row r="400" spans="2:18" ht="24" hidden="1">
      <c r="B400" s="495" t="s">
        <v>484</v>
      </c>
      <c r="C400" s="93"/>
      <c r="D400" s="30"/>
      <c r="E400" s="7"/>
      <c r="F400" s="7"/>
      <c r="G400" s="7"/>
      <c r="H400" s="7">
        <v>452.3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465.4</v>
      </c>
      <c r="Q400" s="17">
        <v>465.4</v>
      </c>
      <c r="R400" s="29"/>
    </row>
    <row r="401" spans="2:18" ht="36" hidden="1">
      <c r="B401" s="495" t="s">
        <v>485</v>
      </c>
      <c r="C401" s="93"/>
      <c r="D401" s="30"/>
      <c r="E401" s="7"/>
      <c r="F401" s="7"/>
      <c r="G401" s="7"/>
      <c r="H401" s="7">
        <v>0</v>
      </c>
      <c r="I401" s="17">
        <v>0</v>
      </c>
      <c r="J401" s="17">
        <v>0</v>
      </c>
      <c r="K401" s="17">
        <v>0</v>
      </c>
      <c r="L401" s="17">
        <v>0</v>
      </c>
      <c r="M401" s="17">
        <v>0</v>
      </c>
      <c r="N401" s="17">
        <v>0</v>
      </c>
      <c r="O401" s="17">
        <v>0</v>
      </c>
      <c r="P401" s="17">
        <v>0</v>
      </c>
      <c r="Q401" s="17">
        <v>0</v>
      </c>
      <c r="R401" s="29"/>
    </row>
    <row r="402" spans="2:18" ht="24" hidden="1">
      <c r="B402" s="93" t="s">
        <v>143</v>
      </c>
      <c r="C402" s="93"/>
      <c r="D402" s="30"/>
      <c r="E402" s="7"/>
      <c r="F402" s="7"/>
      <c r="G402" s="7"/>
      <c r="H402" s="17">
        <v>2745</v>
      </c>
      <c r="I402" s="17">
        <v>679.904</v>
      </c>
      <c r="J402" s="17">
        <v>0</v>
      </c>
      <c r="K402" s="17">
        <v>0</v>
      </c>
      <c r="L402" s="17">
        <v>0</v>
      </c>
      <c r="M402" s="17">
        <v>0</v>
      </c>
      <c r="N402" s="17">
        <v>0</v>
      </c>
      <c r="O402" s="17">
        <v>0</v>
      </c>
      <c r="P402" s="17">
        <v>2516.1</v>
      </c>
      <c r="Q402" s="17">
        <v>2516.1</v>
      </c>
      <c r="R402" s="29"/>
    </row>
    <row r="403" spans="2:18" ht="36" hidden="1">
      <c r="B403" s="93" t="s">
        <v>144</v>
      </c>
      <c r="C403" s="93"/>
      <c r="D403" s="30"/>
      <c r="E403" s="7"/>
      <c r="F403" s="7"/>
      <c r="G403" s="7"/>
      <c r="H403" s="17">
        <v>32.5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186.3</v>
      </c>
      <c r="Q403" s="17">
        <v>186.3</v>
      </c>
      <c r="R403" s="29"/>
    </row>
    <row r="404" spans="2:18" ht="36" hidden="1">
      <c r="B404" s="93" t="s">
        <v>145</v>
      </c>
      <c r="C404" s="93"/>
      <c r="D404" s="30"/>
      <c r="E404" s="7"/>
      <c r="F404" s="7"/>
      <c r="G404" s="7"/>
      <c r="H404" s="17">
        <v>45.3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49.8</v>
      </c>
      <c r="Q404" s="17">
        <v>49.8</v>
      </c>
      <c r="R404" s="29"/>
    </row>
    <row r="405" spans="2:18" ht="36" hidden="1">
      <c r="B405" s="496" t="s">
        <v>486</v>
      </c>
      <c r="C405" s="93"/>
      <c r="D405" s="30"/>
      <c r="E405" s="7"/>
      <c r="F405" s="7"/>
      <c r="G405" s="7"/>
      <c r="H405" s="20">
        <f>SUM(H406+H407)</f>
        <v>268.071</v>
      </c>
      <c r="I405" s="34">
        <f>SUM(I406+I407)</f>
        <v>32.295</v>
      </c>
      <c r="J405" s="34">
        <f>SUM(J406+J407)</f>
        <v>0</v>
      </c>
      <c r="K405" s="34">
        <f>SUM(K406+K407)</f>
        <v>0</v>
      </c>
      <c r="L405" s="20">
        <f>L406+L407</f>
        <v>0</v>
      </c>
      <c r="M405" s="20">
        <f>M406+M407</f>
        <v>0</v>
      </c>
      <c r="N405" s="20">
        <f>SUM(N406+N407)</f>
        <v>0</v>
      </c>
      <c r="O405" s="20">
        <f>SUM(O406+O407)</f>
        <v>0</v>
      </c>
      <c r="P405" s="20">
        <f>SUM(P406+P407)</f>
        <v>172</v>
      </c>
      <c r="Q405" s="20">
        <f>SUM(Q406+Q407)</f>
        <v>172</v>
      </c>
      <c r="R405" s="29"/>
    </row>
    <row r="406" spans="2:18" ht="36" hidden="1">
      <c r="B406" s="495" t="s">
        <v>487</v>
      </c>
      <c r="C406" s="93"/>
      <c r="D406" s="30"/>
      <c r="E406" s="7"/>
      <c r="F406" s="7"/>
      <c r="G406" s="7"/>
      <c r="H406" s="17">
        <v>75</v>
      </c>
      <c r="I406" s="17">
        <v>32.295</v>
      </c>
      <c r="J406" s="17">
        <v>0</v>
      </c>
      <c r="K406" s="17">
        <v>0</v>
      </c>
      <c r="L406" s="17">
        <v>0</v>
      </c>
      <c r="M406" s="17">
        <v>0</v>
      </c>
      <c r="N406" s="17">
        <v>0</v>
      </c>
      <c r="O406" s="17">
        <v>0</v>
      </c>
      <c r="P406" s="17">
        <v>75</v>
      </c>
      <c r="Q406" s="17">
        <v>75</v>
      </c>
      <c r="R406" s="29"/>
    </row>
    <row r="407" spans="2:18" ht="31.5" customHeight="1" hidden="1">
      <c r="B407" s="495" t="s">
        <v>488</v>
      </c>
      <c r="C407" s="93"/>
      <c r="D407" s="30"/>
      <c r="E407" s="7"/>
      <c r="F407" s="7"/>
      <c r="G407" s="7"/>
      <c r="H407" s="17">
        <v>193.071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17">
        <v>97</v>
      </c>
      <c r="Q407" s="17">
        <v>97</v>
      </c>
      <c r="R407" s="29"/>
    </row>
    <row r="408" spans="2:18" ht="24" hidden="1">
      <c r="B408" s="496" t="s">
        <v>489</v>
      </c>
      <c r="C408" s="93"/>
      <c r="D408" s="30"/>
      <c r="E408" s="7"/>
      <c r="F408" s="7"/>
      <c r="G408" s="7"/>
      <c r="H408" s="34">
        <f>H410+H412</f>
        <v>754.8</v>
      </c>
      <c r="I408" s="34">
        <f>SUM(I411)</f>
        <v>0</v>
      </c>
      <c r="J408" s="34">
        <f>SUM(J409+J410+J411+J412)</f>
        <v>0</v>
      </c>
      <c r="K408" s="34">
        <f>SUM(K409+K410+K411)</f>
        <v>0</v>
      </c>
      <c r="L408" s="20">
        <f>L409+L410+L411</f>
        <v>0</v>
      </c>
      <c r="M408" s="20">
        <f>M409+M410+M411</f>
        <v>0</v>
      </c>
      <c r="N408" s="20">
        <f>N409+N410+N411</f>
        <v>0</v>
      </c>
      <c r="O408" s="20">
        <f>O409+O410+O411</f>
        <v>0</v>
      </c>
      <c r="P408" s="20">
        <f>P409+P410+P411+P412</f>
        <v>920</v>
      </c>
      <c r="Q408" s="20">
        <f>Q409+Q410+Q411+Q412</f>
        <v>920</v>
      </c>
      <c r="R408" s="29"/>
    </row>
    <row r="409" spans="2:18" ht="24" hidden="1">
      <c r="B409" s="495" t="s">
        <v>490</v>
      </c>
      <c r="C409" s="93"/>
      <c r="D409" s="30"/>
      <c r="E409" s="7"/>
      <c r="F409" s="7"/>
      <c r="G409" s="7"/>
      <c r="H409" s="17">
        <v>0</v>
      </c>
      <c r="I409" s="17">
        <v>0</v>
      </c>
      <c r="J409" s="17">
        <v>0</v>
      </c>
      <c r="K409" s="17">
        <v>0</v>
      </c>
      <c r="L409" s="17">
        <v>0</v>
      </c>
      <c r="M409" s="17">
        <v>0</v>
      </c>
      <c r="N409" s="17">
        <v>0</v>
      </c>
      <c r="O409" s="17">
        <v>0</v>
      </c>
      <c r="P409" s="17">
        <v>0</v>
      </c>
      <c r="Q409" s="17">
        <v>0</v>
      </c>
      <c r="R409" s="29"/>
    </row>
    <row r="410" spans="2:18" ht="24" hidden="1">
      <c r="B410" s="93" t="s">
        <v>122</v>
      </c>
      <c r="C410" s="93"/>
      <c r="D410" s="30"/>
      <c r="E410" s="7"/>
      <c r="F410" s="7"/>
      <c r="G410" s="7"/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7">
        <v>0</v>
      </c>
      <c r="N410" s="17">
        <v>0</v>
      </c>
      <c r="O410" s="17">
        <v>0</v>
      </c>
      <c r="P410" s="17">
        <v>0</v>
      </c>
      <c r="Q410" s="17">
        <v>0</v>
      </c>
      <c r="R410" s="29"/>
    </row>
    <row r="411" spans="2:18" ht="48" hidden="1">
      <c r="B411" s="93" t="s">
        <v>121</v>
      </c>
      <c r="C411" s="93"/>
      <c r="D411" s="30"/>
      <c r="E411" s="7"/>
      <c r="F411" s="7"/>
      <c r="G411" s="7"/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7">
        <v>0</v>
      </c>
      <c r="O411" s="17">
        <v>0</v>
      </c>
      <c r="P411" s="17">
        <v>0</v>
      </c>
      <c r="Q411" s="17">
        <v>0</v>
      </c>
      <c r="R411" s="29"/>
    </row>
    <row r="412" spans="2:18" ht="45" hidden="1">
      <c r="B412" s="30" t="s">
        <v>146</v>
      </c>
      <c r="C412" s="93"/>
      <c r="D412" s="30"/>
      <c r="E412" s="7"/>
      <c r="F412" s="7"/>
      <c r="G412" s="7"/>
      <c r="H412" s="17">
        <v>754.8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7">
        <v>0</v>
      </c>
      <c r="O412" s="17">
        <v>0</v>
      </c>
      <c r="P412" s="17">
        <v>920</v>
      </c>
      <c r="Q412" s="17">
        <v>920</v>
      </c>
      <c r="R412" s="39"/>
    </row>
    <row r="413" spans="2:18" ht="22.5" hidden="1">
      <c r="B413" s="474" t="s">
        <v>491</v>
      </c>
      <c r="C413" s="93"/>
      <c r="D413" s="30"/>
      <c r="E413" s="7"/>
      <c r="F413" s="7"/>
      <c r="G413" s="7"/>
      <c r="H413" s="34">
        <f>H414</f>
        <v>95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17">
        <v>0</v>
      </c>
      <c r="O413" s="17">
        <v>0</v>
      </c>
      <c r="P413" s="34">
        <v>0</v>
      </c>
      <c r="Q413" s="34">
        <v>0</v>
      </c>
      <c r="R413" s="122"/>
    </row>
    <row r="414" spans="2:18" ht="22.5" hidden="1">
      <c r="B414" s="30" t="s">
        <v>492</v>
      </c>
      <c r="C414" s="93"/>
      <c r="D414" s="30"/>
      <c r="E414" s="7"/>
      <c r="F414" s="7"/>
      <c r="G414" s="7"/>
      <c r="H414" s="17">
        <v>95</v>
      </c>
      <c r="I414" s="17">
        <v>0</v>
      </c>
      <c r="J414" s="17">
        <v>0</v>
      </c>
      <c r="K414" s="17">
        <v>0</v>
      </c>
      <c r="L414" s="17">
        <v>0</v>
      </c>
      <c r="M414" s="17">
        <v>0</v>
      </c>
      <c r="N414" s="17">
        <v>0</v>
      </c>
      <c r="O414" s="17">
        <v>0</v>
      </c>
      <c r="P414" s="17">
        <v>0</v>
      </c>
      <c r="Q414" s="17">
        <v>0</v>
      </c>
      <c r="R414" s="39"/>
    </row>
    <row r="415" spans="2:18" ht="36" hidden="1">
      <c r="B415" s="495" t="s">
        <v>87</v>
      </c>
      <c r="C415" s="93"/>
      <c r="D415" s="30"/>
      <c r="E415" s="7"/>
      <c r="F415" s="7"/>
      <c r="G415" s="7"/>
      <c r="H415" s="18">
        <f>SUM(H416+H424+H429)</f>
        <v>17239.746399999996</v>
      </c>
      <c r="I415" s="18">
        <f>I416+I424+I429</f>
        <v>1450.769</v>
      </c>
      <c r="J415" s="19">
        <f>SUM(J416+J424+J429)</f>
        <v>0</v>
      </c>
      <c r="K415" s="18">
        <f>SUM(K416+K424+K429)</f>
        <v>0</v>
      </c>
      <c r="L415" s="19">
        <f aca="true" t="shared" si="12" ref="L415:Q415">L416+L424+L429</f>
        <v>0</v>
      </c>
      <c r="M415" s="18">
        <f t="shared" si="12"/>
        <v>0</v>
      </c>
      <c r="N415" s="18">
        <f t="shared" si="12"/>
        <v>0</v>
      </c>
      <c r="O415" s="18">
        <f t="shared" si="12"/>
        <v>0</v>
      </c>
      <c r="P415" s="18">
        <f t="shared" si="12"/>
        <v>16119.400000000001</v>
      </c>
      <c r="Q415" s="18">
        <f t="shared" si="12"/>
        <v>15125.6</v>
      </c>
      <c r="R415" s="7"/>
    </row>
    <row r="416" spans="2:18" ht="36" hidden="1">
      <c r="B416" s="496" t="s">
        <v>493</v>
      </c>
      <c r="C416" s="494"/>
      <c r="D416" s="474"/>
      <c r="E416" s="20"/>
      <c r="F416" s="20"/>
      <c r="G416" s="20"/>
      <c r="H416" s="34">
        <f>SUM(H418+H420+H421+H422+H423+H419)</f>
        <v>1500</v>
      </c>
      <c r="I416" s="34">
        <f>I419</f>
        <v>425</v>
      </c>
      <c r="J416" s="35">
        <f>SUM(J417+J418+J420+J421+J422+J423)</f>
        <v>0</v>
      </c>
      <c r="K416" s="34">
        <f>SUM(K417+K418+K420+K421+K422+K423)</f>
        <v>0</v>
      </c>
      <c r="L416" s="20">
        <f>L417+L418+L420+L421+L422+L423</f>
        <v>0</v>
      </c>
      <c r="M416" s="20">
        <f>M417+M418+M420+M421+M422+M423</f>
        <v>0</v>
      </c>
      <c r="N416" s="20">
        <f>N417+N418+N420+N421+N423+N422</f>
        <v>0</v>
      </c>
      <c r="O416" s="20">
        <f>O417+O418+O420+O421+O422+O423</f>
        <v>0</v>
      </c>
      <c r="P416" s="20">
        <f>P417+P418+P419+P420+P421+P422+P423</f>
        <v>1500</v>
      </c>
      <c r="Q416" s="20">
        <f>Q417+Q418+Q419+Q420+Q421+Q422+Q423</f>
        <v>1500</v>
      </c>
      <c r="R416" s="20"/>
    </row>
    <row r="417" spans="2:18" ht="101.25" hidden="1">
      <c r="B417" s="30" t="s">
        <v>123</v>
      </c>
      <c r="C417" s="494"/>
      <c r="D417" s="474"/>
      <c r="E417" s="20"/>
      <c r="F417" s="20"/>
      <c r="G417" s="20"/>
      <c r="H417" s="17">
        <v>0</v>
      </c>
      <c r="I417" s="17">
        <v>0</v>
      </c>
      <c r="J417" s="21">
        <v>0</v>
      </c>
      <c r="K417" s="17">
        <v>0</v>
      </c>
      <c r="L417" s="14">
        <v>0</v>
      </c>
      <c r="M417" s="14">
        <v>0</v>
      </c>
      <c r="N417" s="17">
        <v>0</v>
      </c>
      <c r="O417" s="17">
        <v>0</v>
      </c>
      <c r="P417" s="17">
        <v>0</v>
      </c>
      <c r="Q417" s="17">
        <v>0</v>
      </c>
      <c r="R417" s="20"/>
    </row>
    <row r="418" spans="2:18" ht="12" hidden="1">
      <c r="B418" s="93" t="s">
        <v>118</v>
      </c>
      <c r="C418" s="93"/>
      <c r="D418" s="30"/>
      <c r="E418" s="7"/>
      <c r="F418" s="7"/>
      <c r="G418" s="7"/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17">
        <v>0</v>
      </c>
      <c r="Q418" s="17">
        <v>0</v>
      </c>
      <c r="R418" s="7"/>
    </row>
    <row r="419" spans="2:18" ht="36" hidden="1">
      <c r="B419" s="93" t="s">
        <v>149</v>
      </c>
      <c r="C419" s="93"/>
      <c r="D419" s="30"/>
      <c r="E419" s="7"/>
      <c r="F419" s="7"/>
      <c r="G419" s="7"/>
      <c r="H419" s="17">
        <v>700</v>
      </c>
      <c r="I419" s="17">
        <v>425</v>
      </c>
      <c r="J419" s="17">
        <v>0</v>
      </c>
      <c r="K419" s="17">
        <v>0</v>
      </c>
      <c r="L419" s="17">
        <v>0</v>
      </c>
      <c r="M419" s="17">
        <v>0</v>
      </c>
      <c r="N419" s="17">
        <v>0</v>
      </c>
      <c r="O419" s="17">
        <v>0</v>
      </c>
      <c r="P419" s="17">
        <v>700</v>
      </c>
      <c r="Q419" s="17">
        <v>700</v>
      </c>
      <c r="R419" s="7"/>
    </row>
    <row r="420" spans="2:18" ht="24" hidden="1">
      <c r="B420" s="93" t="s">
        <v>79</v>
      </c>
      <c r="C420" s="93"/>
      <c r="D420" s="30"/>
      <c r="E420" s="7"/>
      <c r="F420" s="7"/>
      <c r="G420" s="7"/>
      <c r="H420" s="17">
        <v>800</v>
      </c>
      <c r="I420" s="17">
        <v>0</v>
      </c>
      <c r="J420" s="17">
        <v>0</v>
      </c>
      <c r="K420" s="17">
        <v>0</v>
      </c>
      <c r="L420" s="17">
        <v>0</v>
      </c>
      <c r="M420" s="17">
        <v>0</v>
      </c>
      <c r="N420" s="17">
        <v>0</v>
      </c>
      <c r="O420" s="17">
        <v>0</v>
      </c>
      <c r="P420" s="17">
        <v>800</v>
      </c>
      <c r="Q420" s="17">
        <v>800</v>
      </c>
      <c r="R420" s="7"/>
    </row>
    <row r="421" spans="2:18" ht="12" hidden="1">
      <c r="B421" s="93" t="s">
        <v>96</v>
      </c>
      <c r="C421" s="93"/>
      <c r="D421" s="30"/>
      <c r="E421" s="7"/>
      <c r="F421" s="7"/>
      <c r="G421" s="7"/>
      <c r="H421" s="14">
        <v>0</v>
      </c>
      <c r="I421" s="17">
        <v>0</v>
      </c>
      <c r="J421" s="14">
        <v>0</v>
      </c>
      <c r="K421" s="17">
        <v>0</v>
      </c>
      <c r="L421" s="17">
        <v>0</v>
      </c>
      <c r="M421" s="17">
        <v>0</v>
      </c>
      <c r="N421" s="17">
        <v>0</v>
      </c>
      <c r="O421" s="17">
        <v>0</v>
      </c>
      <c r="P421" s="17">
        <v>0</v>
      </c>
      <c r="Q421" s="17">
        <v>0</v>
      </c>
      <c r="R421" s="7"/>
    </row>
    <row r="422" spans="2:18" ht="24" hidden="1">
      <c r="B422" s="93" t="s">
        <v>119</v>
      </c>
      <c r="C422" s="93"/>
      <c r="D422" s="30"/>
      <c r="E422" s="7"/>
      <c r="F422" s="7"/>
      <c r="G422" s="7"/>
      <c r="H422" s="14">
        <v>0</v>
      </c>
      <c r="I422" s="17">
        <v>0</v>
      </c>
      <c r="J422" s="14">
        <v>0</v>
      </c>
      <c r="K422" s="17">
        <v>0</v>
      </c>
      <c r="L422" s="17">
        <v>0</v>
      </c>
      <c r="M422" s="17">
        <v>0</v>
      </c>
      <c r="N422" s="17">
        <v>0</v>
      </c>
      <c r="O422" s="17">
        <v>0</v>
      </c>
      <c r="P422" s="17">
        <v>0</v>
      </c>
      <c r="Q422" s="17">
        <v>0</v>
      </c>
      <c r="R422" s="7"/>
    </row>
    <row r="423" spans="2:18" ht="112.5" hidden="1">
      <c r="B423" s="30" t="s">
        <v>81</v>
      </c>
      <c r="C423" s="93"/>
      <c r="D423" s="30"/>
      <c r="E423" s="7"/>
      <c r="F423" s="7"/>
      <c r="G423" s="7"/>
      <c r="H423" s="14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7">
        <v>0</v>
      </c>
      <c r="O423" s="17">
        <v>0</v>
      </c>
      <c r="P423" s="17">
        <v>0</v>
      </c>
      <c r="Q423" s="17">
        <v>0</v>
      </c>
      <c r="R423" s="7"/>
    </row>
    <row r="424" spans="2:18" ht="24" hidden="1">
      <c r="B424" s="494" t="s">
        <v>494</v>
      </c>
      <c r="C424" s="494"/>
      <c r="D424" s="474"/>
      <c r="E424" s="20"/>
      <c r="F424" s="20"/>
      <c r="G424" s="20"/>
      <c r="H424" s="34">
        <f>H425+H426+H427+H428</f>
        <v>250</v>
      </c>
      <c r="I424" s="34">
        <v>0</v>
      </c>
      <c r="J424" s="34">
        <f>SUM(J425+J426+J427+J428)</f>
        <v>0</v>
      </c>
      <c r="K424" s="34">
        <v>0</v>
      </c>
      <c r="L424" s="20">
        <f>L428</f>
        <v>0</v>
      </c>
      <c r="M424" s="20">
        <f>M428</f>
        <v>0</v>
      </c>
      <c r="N424" s="20">
        <f>N428</f>
        <v>0</v>
      </c>
      <c r="O424" s="20">
        <f>O428</f>
        <v>0</v>
      </c>
      <c r="P424" s="20">
        <f>P425+P426+P427+P428</f>
        <v>0</v>
      </c>
      <c r="Q424" s="20">
        <f>Q425+Q426+Q427+Q428</f>
        <v>0</v>
      </c>
      <c r="R424" s="7"/>
    </row>
    <row r="425" spans="2:18" ht="42.75" customHeight="1" hidden="1">
      <c r="B425" s="93" t="s">
        <v>82</v>
      </c>
      <c r="C425" s="494"/>
      <c r="D425" s="474"/>
      <c r="E425" s="20"/>
      <c r="F425" s="20"/>
      <c r="G425" s="20"/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4">
        <v>0</v>
      </c>
      <c r="N425" s="17">
        <v>0</v>
      </c>
      <c r="O425" s="17">
        <v>0</v>
      </c>
      <c r="P425" s="17">
        <v>0</v>
      </c>
      <c r="Q425" s="17">
        <v>0</v>
      </c>
      <c r="R425" s="7"/>
    </row>
    <row r="426" spans="2:18" ht="54" customHeight="1" hidden="1">
      <c r="B426" s="93" t="s">
        <v>80</v>
      </c>
      <c r="C426" s="93"/>
      <c r="D426" s="30"/>
      <c r="E426" s="7"/>
      <c r="F426" s="7"/>
      <c r="G426" s="7"/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4">
        <v>0</v>
      </c>
      <c r="N426" s="17">
        <v>0</v>
      </c>
      <c r="O426" s="17">
        <v>0</v>
      </c>
      <c r="P426" s="17">
        <v>0</v>
      </c>
      <c r="Q426" s="17">
        <v>0</v>
      </c>
      <c r="R426" s="7"/>
    </row>
    <row r="427" spans="2:18" ht="24" hidden="1">
      <c r="B427" s="93" t="s">
        <v>83</v>
      </c>
      <c r="C427" s="93"/>
      <c r="D427" s="30"/>
      <c r="E427" s="7"/>
      <c r="F427" s="7"/>
      <c r="G427" s="7"/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4">
        <v>0</v>
      </c>
      <c r="N427" s="17">
        <v>0</v>
      </c>
      <c r="O427" s="17">
        <v>0</v>
      </c>
      <c r="P427" s="17">
        <v>0</v>
      </c>
      <c r="Q427" s="17">
        <v>0</v>
      </c>
      <c r="R427" s="7"/>
    </row>
    <row r="428" spans="2:18" ht="12" hidden="1">
      <c r="B428" s="93" t="s">
        <v>124</v>
      </c>
      <c r="C428" s="93"/>
      <c r="D428" s="30"/>
      <c r="E428" s="7"/>
      <c r="F428" s="7"/>
      <c r="G428" s="7"/>
      <c r="H428" s="17">
        <v>250</v>
      </c>
      <c r="I428" s="17">
        <v>0</v>
      </c>
      <c r="J428" s="17">
        <v>0</v>
      </c>
      <c r="K428" s="17">
        <v>0</v>
      </c>
      <c r="L428" s="17">
        <v>0</v>
      </c>
      <c r="M428" s="17">
        <v>0</v>
      </c>
      <c r="N428" s="17">
        <v>0</v>
      </c>
      <c r="O428" s="17">
        <v>0</v>
      </c>
      <c r="P428" s="17">
        <v>0</v>
      </c>
      <c r="Q428" s="17">
        <v>0</v>
      </c>
      <c r="R428" s="7"/>
    </row>
    <row r="429" spans="2:18" ht="24" hidden="1">
      <c r="B429" s="494" t="s">
        <v>114</v>
      </c>
      <c r="C429" s="494"/>
      <c r="D429" s="474"/>
      <c r="E429" s="20"/>
      <c r="F429" s="20"/>
      <c r="G429" s="20"/>
      <c r="H429" s="34">
        <f>H430+H431+H432+H433+H434</f>
        <v>15489.746399999998</v>
      </c>
      <c r="I429" s="34">
        <f>SUM(I432+I434+I435+I436+I437+I438+I439+I430)</f>
        <v>1025.769</v>
      </c>
      <c r="J429" s="34">
        <f>SUM(J432+J434+J435+J436+J437+J438+J439+J440+J441)</f>
        <v>0</v>
      </c>
      <c r="K429" s="34">
        <f>SUM(K432+K434+K435+K436+K437+K438+K439+K440+K441)</f>
        <v>0</v>
      </c>
      <c r="L429" s="36">
        <f>L432+L434+L435+L436+L437+L438+L439+L440+L441+L442</f>
        <v>0</v>
      </c>
      <c r="M429" s="20">
        <f>M432+M434+M435+M436+M437+M438+M439+M440+M441+M442</f>
        <v>0</v>
      </c>
      <c r="N429" s="20">
        <f>N432+N434+N435+N436+N437+N438+N439+N440+N441+N442</f>
        <v>0</v>
      </c>
      <c r="O429" s="20">
        <f>O432+O434+O435+O436+O437+O438+O439+O440+O441+O442</f>
        <v>0</v>
      </c>
      <c r="P429" s="20">
        <f>P430+P431+P432+P434+P435+P436+P437+P438+P439+P440+P441+P442</f>
        <v>14619.400000000001</v>
      </c>
      <c r="Q429" s="20">
        <f>Q430+Q431+Q432+Q434+Q435+Q436+Q437+Q438+Q439+Q440+Q441+Q442</f>
        <v>13625.6</v>
      </c>
      <c r="R429" s="20"/>
    </row>
    <row r="430" spans="2:18" ht="36" hidden="1">
      <c r="B430" s="93" t="s">
        <v>147</v>
      </c>
      <c r="C430" s="494"/>
      <c r="D430" s="474"/>
      <c r="E430" s="20"/>
      <c r="F430" s="20"/>
      <c r="G430" s="20"/>
      <c r="H430" s="17">
        <f>610+89.939+0.6074</f>
        <v>700.5464</v>
      </c>
      <c r="I430" s="17">
        <v>63.268</v>
      </c>
      <c r="J430" s="17">
        <v>0</v>
      </c>
      <c r="K430" s="17">
        <v>0</v>
      </c>
      <c r="L430" s="17">
        <v>0</v>
      </c>
      <c r="M430" s="17">
        <v>0</v>
      </c>
      <c r="N430" s="17">
        <v>0</v>
      </c>
      <c r="O430" s="17">
        <v>0</v>
      </c>
      <c r="P430" s="7">
        <v>850</v>
      </c>
      <c r="Q430" s="7">
        <v>0</v>
      </c>
      <c r="R430" s="20"/>
    </row>
    <row r="431" spans="2:18" ht="29.25" customHeight="1" hidden="1">
      <c r="B431" s="93" t="s">
        <v>148</v>
      </c>
      <c r="C431" s="494"/>
      <c r="D431" s="474"/>
      <c r="E431" s="20"/>
      <c r="F431" s="20"/>
      <c r="G431" s="20"/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17">
        <v>0</v>
      </c>
      <c r="O431" s="17">
        <v>0</v>
      </c>
      <c r="P431" s="7">
        <v>30</v>
      </c>
      <c r="Q431" s="7">
        <v>0</v>
      </c>
      <c r="R431" s="20"/>
    </row>
    <row r="432" spans="2:18" ht="24" hidden="1">
      <c r="B432" s="93" t="s">
        <v>84</v>
      </c>
      <c r="C432" s="93"/>
      <c r="D432" s="30"/>
      <c r="E432" s="7"/>
      <c r="F432" s="7"/>
      <c r="G432" s="7"/>
      <c r="H432" s="17">
        <v>11578.3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  <c r="O432" s="17">
        <v>0</v>
      </c>
      <c r="P432" s="17">
        <v>10425.7</v>
      </c>
      <c r="Q432" s="17">
        <v>10425.7</v>
      </c>
      <c r="R432" s="7"/>
    </row>
    <row r="433" spans="2:18" ht="107.25" customHeight="1" hidden="1">
      <c r="B433" s="93" t="s">
        <v>123</v>
      </c>
      <c r="C433" s="93"/>
      <c r="D433" s="30"/>
      <c r="E433" s="7"/>
      <c r="F433" s="7"/>
      <c r="G433" s="7"/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  <c r="O433" s="17">
        <v>0</v>
      </c>
      <c r="P433" s="17"/>
      <c r="Q433" s="17"/>
      <c r="R433" s="7"/>
    </row>
    <row r="434" spans="2:18" ht="24" hidden="1">
      <c r="B434" s="93" t="s">
        <v>85</v>
      </c>
      <c r="C434" s="93"/>
      <c r="D434" s="30"/>
      <c r="E434" s="7"/>
      <c r="F434" s="7"/>
      <c r="G434" s="7"/>
      <c r="H434" s="17">
        <v>3210.9</v>
      </c>
      <c r="I434" s="17">
        <v>962.501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  <c r="O434" s="17">
        <v>0</v>
      </c>
      <c r="P434" s="17">
        <v>3313.7</v>
      </c>
      <c r="Q434" s="17">
        <v>3199.9</v>
      </c>
      <c r="R434" s="7"/>
    </row>
    <row r="435" spans="2:18" ht="38.25" customHeight="1" hidden="1">
      <c r="B435" s="93" t="s">
        <v>608</v>
      </c>
      <c r="C435" s="93"/>
      <c r="D435" s="30"/>
      <c r="E435" s="7"/>
      <c r="F435" s="7"/>
      <c r="G435" s="7"/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7"/>
    </row>
    <row r="436" spans="2:18" ht="24" hidden="1">
      <c r="B436" s="93" t="s">
        <v>115</v>
      </c>
      <c r="C436" s="93"/>
      <c r="D436" s="30"/>
      <c r="E436" s="7"/>
      <c r="F436" s="7"/>
      <c r="G436" s="7"/>
      <c r="H436" s="17">
        <v>0</v>
      </c>
      <c r="I436" s="17">
        <v>0</v>
      </c>
      <c r="J436" s="17">
        <v>0</v>
      </c>
      <c r="K436" s="17">
        <v>0</v>
      </c>
      <c r="L436" s="17">
        <v>0</v>
      </c>
      <c r="M436" s="17">
        <v>0</v>
      </c>
      <c r="N436" s="17">
        <v>0</v>
      </c>
      <c r="O436" s="17">
        <v>0</v>
      </c>
      <c r="P436" s="17">
        <v>0</v>
      </c>
      <c r="Q436" s="17">
        <v>0</v>
      </c>
      <c r="R436" s="7"/>
    </row>
    <row r="437" spans="2:18" ht="36" hidden="1">
      <c r="B437" s="93" t="s">
        <v>86</v>
      </c>
      <c r="C437" s="93"/>
      <c r="D437" s="30"/>
      <c r="E437" s="7"/>
      <c r="F437" s="7"/>
      <c r="G437" s="7"/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17">
        <v>0</v>
      </c>
      <c r="O437" s="17">
        <v>0</v>
      </c>
      <c r="P437" s="17">
        <v>0</v>
      </c>
      <c r="Q437" s="17">
        <v>0</v>
      </c>
      <c r="R437" s="7"/>
    </row>
    <row r="438" spans="2:18" ht="48" hidden="1">
      <c r="B438" s="93" t="s">
        <v>116</v>
      </c>
      <c r="C438" s="93"/>
      <c r="D438" s="30"/>
      <c r="E438" s="7"/>
      <c r="F438" s="17">
        <v>0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17">
        <v>0</v>
      </c>
      <c r="O438" s="17">
        <v>0</v>
      </c>
      <c r="P438" s="17">
        <v>0</v>
      </c>
      <c r="Q438" s="17">
        <v>0</v>
      </c>
      <c r="R438" s="7"/>
    </row>
    <row r="439" spans="2:18" ht="48" hidden="1">
      <c r="B439" s="93" t="s">
        <v>117</v>
      </c>
      <c r="C439" s="93"/>
      <c r="D439" s="30"/>
      <c r="E439" s="7"/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17">
        <v>0</v>
      </c>
      <c r="P439" s="17">
        <v>0</v>
      </c>
      <c r="Q439" s="17">
        <v>0</v>
      </c>
      <c r="R439" s="7"/>
    </row>
    <row r="440" spans="2:18" ht="36" hidden="1">
      <c r="B440" s="93" t="s">
        <v>125</v>
      </c>
      <c r="C440" s="93"/>
      <c r="D440" s="30"/>
      <c r="E440" s="7"/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17">
        <v>0</v>
      </c>
      <c r="O440" s="17">
        <v>0</v>
      </c>
      <c r="P440" s="17">
        <v>0</v>
      </c>
      <c r="Q440" s="17">
        <v>0</v>
      </c>
      <c r="R440" s="8"/>
    </row>
    <row r="441" spans="2:18" ht="36" hidden="1">
      <c r="B441" s="93" t="s">
        <v>126</v>
      </c>
      <c r="C441" s="93"/>
      <c r="D441" s="30"/>
      <c r="E441" s="7"/>
      <c r="F441" s="17">
        <v>0</v>
      </c>
      <c r="G441" s="17">
        <v>0</v>
      </c>
      <c r="H441" s="17">
        <v>0</v>
      </c>
      <c r="I441" s="1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17">
        <v>0</v>
      </c>
      <c r="Q441" s="17">
        <v>0</v>
      </c>
      <c r="R441" s="7"/>
    </row>
    <row r="442" spans="2:18" ht="36" hidden="1">
      <c r="B442" s="93" t="s">
        <v>133</v>
      </c>
      <c r="C442" s="93"/>
      <c r="D442" s="30"/>
      <c r="E442" s="7"/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17">
        <v>0</v>
      </c>
      <c r="M442" s="17">
        <v>0</v>
      </c>
      <c r="N442" s="17">
        <v>0</v>
      </c>
      <c r="O442" s="17">
        <v>0</v>
      </c>
      <c r="P442" s="17">
        <v>0</v>
      </c>
      <c r="Q442" s="17">
        <v>0</v>
      </c>
      <c r="R442" s="7"/>
    </row>
    <row r="443" spans="2:18" ht="12" hidden="1">
      <c r="B443" s="495" t="s">
        <v>150</v>
      </c>
      <c r="C443" s="93"/>
      <c r="D443" s="30"/>
      <c r="E443" s="7"/>
      <c r="F443" s="123" t="str">
        <f>F446</f>
        <v>156,39</v>
      </c>
      <c r="G443" s="123" t="str">
        <f>G446</f>
        <v>128,39</v>
      </c>
      <c r="H443" s="123" t="str">
        <f>H446</f>
        <v>185,89</v>
      </c>
      <c r="I443" s="123" t="str">
        <f>I446</f>
        <v>165,24</v>
      </c>
      <c r="J443" s="18"/>
      <c r="K443" s="18"/>
      <c r="L443" s="18">
        <f aca="true" t="shared" si="13" ref="L443:O444">L444</f>
        <v>0</v>
      </c>
      <c r="M443" s="18">
        <f t="shared" si="13"/>
        <v>0</v>
      </c>
      <c r="N443" s="18">
        <f t="shared" si="13"/>
        <v>0</v>
      </c>
      <c r="O443" s="18">
        <f t="shared" si="13"/>
        <v>0</v>
      </c>
      <c r="P443" s="17"/>
      <c r="Q443" s="17"/>
      <c r="R443" s="7"/>
    </row>
    <row r="444" spans="2:18" ht="24" hidden="1">
      <c r="B444" s="494" t="s">
        <v>151</v>
      </c>
      <c r="C444" s="93"/>
      <c r="D444" s="30"/>
      <c r="E444" s="7"/>
      <c r="F444" s="17"/>
      <c r="G444" s="17"/>
      <c r="H444" s="17"/>
      <c r="I444" s="17"/>
      <c r="J444" s="17"/>
      <c r="K444" s="17"/>
      <c r="L444" s="34">
        <f t="shared" si="13"/>
        <v>0</v>
      </c>
      <c r="M444" s="34">
        <f t="shared" si="13"/>
        <v>0</v>
      </c>
      <c r="N444" s="34">
        <f t="shared" si="13"/>
        <v>0</v>
      </c>
      <c r="O444" s="34">
        <f t="shared" si="13"/>
        <v>0</v>
      </c>
      <c r="P444" s="17"/>
      <c r="Q444" s="17"/>
      <c r="R444" s="7"/>
    </row>
    <row r="445" spans="2:18" ht="36" hidden="1">
      <c r="B445" s="498" t="s">
        <v>152</v>
      </c>
      <c r="C445" s="498"/>
      <c r="D445" s="499"/>
      <c r="E445" s="40"/>
      <c r="F445" s="40"/>
      <c r="G445" s="40"/>
      <c r="H445" s="40"/>
      <c r="I445" s="40"/>
      <c r="J445" s="7"/>
      <c r="K445" s="7"/>
      <c r="L445" s="7">
        <v>0</v>
      </c>
      <c r="M445" s="7">
        <v>0</v>
      </c>
      <c r="N445" s="7">
        <v>0</v>
      </c>
      <c r="O445" s="7">
        <v>0</v>
      </c>
      <c r="P445" s="7"/>
      <c r="Q445" s="7"/>
      <c r="R445" s="7"/>
    </row>
    <row r="446" spans="2:18" ht="26.25" customHeight="1" hidden="1">
      <c r="B446" s="498" t="s">
        <v>155</v>
      </c>
      <c r="C446" s="498"/>
      <c r="D446" s="499"/>
      <c r="E446" s="40"/>
      <c r="F446" s="40" t="s">
        <v>156</v>
      </c>
      <c r="G446" s="40" t="s">
        <v>157</v>
      </c>
      <c r="H446" s="40" t="s">
        <v>358</v>
      </c>
      <c r="I446" s="40" t="s">
        <v>359</v>
      </c>
      <c r="J446" s="7"/>
      <c r="K446" s="7"/>
      <c r="L446" s="7"/>
      <c r="M446" s="7"/>
      <c r="N446" s="7"/>
      <c r="O446" s="7"/>
      <c r="P446" s="7"/>
      <c r="Q446" s="7"/>
      <c r="R446" s="7"/>
    </row>
    <row r="447" spans="2:18" ht="26.25" customHeight="1" hidden="1">
      <c r="B447" s="500" t="s">
        <v>699</v>
      </c>
      <c r="C447" s="498"/>
      <c r="D447" s="499"/>
      <c r="E447" s="40"/>
      <c r="F447" s="40"/>
      <c r="G447" s="40"/>
      <c r="H447" s="40"/>
      <c r="I447" s="40"/>
      <c r="J447" s="7"/>
      <c r="K447" s="7"/>
      <c r="L447" s="7"/>
      <c r="M447" s="7"/>
      <c r="N447" s="7"/>
      <c r="O447" s="7"/>
      <c r="P447" s="7"/>
      <c r="Q447" s="7"/>
      <c r="R447" s="7"/>
    </row>
    <row r="448" spans="2:18" ht="12" hidden="1">
      <c r="B448" s="292" t="s">
        <v>609</v>
      </c>
      <c r="C448" s="292"/>
      <c r="D448" s="292"/>
      <c r="E448" s="292"/>
      <c r="F448" s="292"/>
      <c r="G448" s="292"/>
      <c r="H448" s="292"/>
      <c r="I448" s="292"/>
      <c r="J448" s="292"/>
      <c r="K448" s="292"/>
      <c r="L448" s="292"/>
      <c r="M448" s="292"/>
      <c r="N448" s="292"/>
      <c r="O448" s="292"/>
      <c r="P448" s="292"/>
      <c r="Q448" s="292"/>
      <c r="R448" s="292"/>
    </row>
    <row r="449" spans="2:18" ht="12" hidden="1">
      <c r="B449" s="93" t="s">
        <v>610</v>
      </c>
      <c r="C449" s="93"/>
      <c r="D449" s="9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2:18" ht="24" hidden="1">
      <c r="B450" s="93" t="s">
        <v>339</v>
      </c>
      <c r="C450" s="30" t="s">
        <v>611</v>
      </c>
      <c r="D450" s="93"/>
      <c r="E450" s="3">
        <v>5010</v>
      </c>
      <c r="F450" s="3">
        <v>5227</v>
      </c>
      <c r="G450" s="3">
        <v>5227</v>
      </c>
      <c r="H450" s="3">
        <v>5227</v>
      </c>
      <c r="I450" s="3">
        <v>5384</v>
      </c>
      <c r="J450" s="3">
        <v>5384</v>
      </c>
      <c r="K450" s="3">
        <v>5384</v>
      </c>
      <c r="L450" s="3">
        <v>5384</v>
      </c>
      <c r="M450" s="3"/>
      <c r="N450" s="3">
        <v>5384</v>
      </c>
      <c r="O450" s="125"/>
      <c r="P450" s="127">
        <v>4669</v>
      </c>
      <c r="Q450" s="127">
        <v>4604</v>
      </c>
      <c r="R450" s="3"/>
    </row>
    <row r="451" spans="2:18" ht="12" hidden="1">
      <c r="B451" s="93" t="s">
        <v>612</v>
      </c>
      <c r="C451" s="93"/>
      <c r="D451" s="9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2:18" ht="87.75" customHeight="1" hidden="1">
      <c r="B452" s="93" t="s">
        <v>613</v>
      </c>
      <c r="C452" s="501" t="s">
        <v>614</v>
      </c>
      <c r="D452" s="93"/>
      <c r="E452" s="125">
        <v>0.03</v>
      </c>
      <c r="F452" s="125" t="s">
        <v>341</v>
      </c>
      <c r="G452" s="125">
        <v>0</v>
      </c>
      <c r="H452" s="125" t="s">
        <v>341</v>
      </c>
      <c r="I452" s="125">
        <v>0</v>
      </c>
      <c r="J452" s="125" t="s">
        <v>341</v>
      </c>
      <c r="K452" s="125">
        <v>0</v>
      </c>
      <c r="L452" s="125" t="s">
        <v>341</v>
      </c>
      <c r="M452" s="125">
        <v>0</v>
      </c>
      <c r="N452" s="125" t="s">
        <v>341</v>
      </c>
      <c r="O452" s="125"/>
      <c r="P452" s="125" t="s">
        <v>341</v>
      </c>
      <c r="Q452" s="125" t="s">
        <v>341</v>
      </c>
      <c r="R452" s="3"/>
    </row>
    <row r="453" spans="2:18" ht="36" hidden="1">
      <c r="B453" s="93" t="s">
        <v>342</v>
      </c>
      <c r="C453" s="501" t="s">
        <v>614</v>
      </c>
      <c r="D453" s="93"/>
      <c r="E453" s="125">
        <v>93.5</v>
      </c>
      <c r="F453" s="125" t="s">
        <v>352</v>
      </c>
      <c r="G453" s="125">
        <v>91.5</v>
      </c>
      <c r="H453" s="125" t="s">
        <v>332</v>
      </c>
      <c r="I453" s="125">
        <v>95.4</v>
      </c>
      <c r="J453" s="125" t="s">
        <v>332</v>
      </c>
      <c r="K453" s="125">
        <v>94.8</v>
      </c>
      <c r="L453" s="125" t="s">
        <v>332</v>
      </c>
      <c r="M453" s="125">
        <v>92.5</v>
      </c>
      <c r="N453" s="125" t="s">
        <v>332</v>
      </c>
      <c r="O453" s="125"/>
      <c r="P453" s="125" t="s">
        <v>332</v>
      </c>
      <c r="Q453" s="125" t="s">
        <v>332</v>
      </c>
      <c r="R453" s="3"/>
    </row>
    <row r="454" spans="2:18" ht="12" hidden="1">
      <c r="B454" s="292" t="s">
        <v>615</v>
      </c>
      <c r="C454" s="292"/>
      <c r="D454" s="292"/>
      <c r="E454" s="292"/>
      <c r="F454" s="292"/>
      <c r="G454" s="292"/>
      <c r="H454" s="292"/>
      <c r="I454" s="292"/>
      <c r="J454" s="292"/>
      <c r="K454" s="292"/>
      <c r="L454" s="292"/>
      <c r="M454" s="292"/>
      <c r="N454" s="292"/>
      <c r="O454" s="292"/>
      <c r="P454" s="292"/>
      <c r="Q454" s="292"/>
      <c r="R454" s="292"/>
    </row>
    <row r="455" spans="2:18" ht="12" hidden="1">
      <c r="B455" s="292" t="s">
        <v>616</v>
      </c>
      <c r="C455" s="292"/>
      <c r="D455" s="292"/>
      <c r="E455" s="292"/>
      <c r="F455" s="292"/>
      <c r="G455" s="292"/>
      <c r="H455" s="292"/>
      <c r="I455" s="292"/>
      <c r="J455" s="292"/>
      <c r="K455" s="292"/>
      <c r="L455" s="292"/>
      <c r="M455" s="292"/>
      <c r="N455" s="292"/>
      <c r="O455" s="292"/>
      <c r="P455" s="292"/>
      <c r="Q455" s="292"/>
      <c r="R455" s="292"/>
    </row>
    <row r="456" spans="2:18" ht="12" hidden="1">
      <c r="B456" s="494" t="s">
        <v>30</v>
      </c>
      <c r="C456" s="93"/>
      <c r="D456" s="9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2:18" ht="24" hidden="1">
      <c r="B457" s="93" t="s">
        <v>339</v>
      </c>
      <c r="C457" s="30" t="s">
        <v>611</v>
      </c>
      <c r="D457" s="93">
        <v>0.28</v>
      </c>
      <c r="E457" s="3">
        <v>5010</v>
      </c>
      <c r="F457" s="3">
        <v>5227</v>
      </c>
      <c r="G457" s="3">
        <v>5227</v>
      </c>
      <c r="H457" s="3">
        <v>5384</v>
      </c>
      <c r="I457" s="3">
        <v>5384</v>
      </c>
      <c r="J457" s="3">
        <v>5384</v>
      </c>
      <c r="K457" s="3">
        <v>5384</v>
      </c>
      <c r="L457" s="3">
        <v>5384</v>
      </c>
      <c r="M457" s="3">
        <v>5384</v>
      </c>
      <c r="N457" s="3">
        <v>5384</v>
      </c>
      <c r="O457" s="125"/>
      <c r="P457" s="125">
        <v>4669</v>
      </c>
      <c r="Q457" s="125">
        <v>4604</v>
      </c>
      <c r="R457" s="3"/>
    </row>
    <row r="458" spans="2:18" ht="48" hidden="1">
      <c r="B458" s="93" t="s">
        <v>344</v>
      </c>
      <c r="C458" s="502" t="s">
        <v>10</v>
      </c>
      <c r="D458" s="93">
        <v>0.1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125">
        <v>0</v>
      </c>
      <c r="O458" s="125"/>
      <c r="P458" s="125">
        <v>0</v>
      </c>
      <c r="Q458" s="125">
        <v>0</v>
      </c>
      <c r="R458" s="3"/>
    </row>
    <row r="459" spans="2:18" ht="12" hidden="1">
      <c r="B459" s="292" t="s">
        <v>617</v>
      </c>
      <c r="C459" s="292"/>
      <c r="D459" s="292"/>
      <c r="E459" s="292"/>
      <c r="F459" s="292"/>
      <c r="G459" s="292"/>
      <c r="H459" s="292"/>
      <c r="I459" s="292"/>
      <c r="J459" s="292"/>
      <c r="K459" s="292"/>
      <c r="L459" s="292"/>
      <c r="M459" s="292"/>
      <c r="N459" s="292"/>
      <c r="O459" s="292"/>
      <c r="P459" s="292"/>
      <c r="Q459" s="292"/>
      <c r="R459" s="292"/>
    </row>
    <row r="460" spans="2:18" ht="12" hidden="1">
      <c r="B460" s="292" t="s">
        <v>618</v>
      </c>
      <c r="C460" s="292"/>
      <c r="D460" s="292"/>
      <c r="E460" s="292"/>
      <c r="F460" s="292"/>
      <c r="G460" s="292"/>
      <c r="H460" s="292"/>
      <c r="I460" s="292"/>
      <c r="J460" s="292"/>
      <c r="K460" s="292"/>
      <c r="L460" s="292"/>
      <c r="M460" s="292"/>
      <c r="N460" s="292"/>
      <c r="O460" s="292"/>
      <c r="P460" s="292"/>
      <c r="Q460" s="292"/>
      <c r="R460" s="292"/>
    </row>
    <row r="461" spans="2:18" ht="12" hidden="1">
      <c r="B461" s="494" t="s">
        <v>30</v>
      </c>
      <c r="C461" s="93"/>
      <c r="D461" s="9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2:18" ht="36" hidden="1">
      <c r="B462" s="93" t="s">
        <v>348</v>
      </c>
      <c r="C462" s="501" t="s">
        <v>614</v>
      </c>
      <c r="D462" s="93">
        <v>0.06</v>
      </c>
      <c r="E462" s="3">
        <v>1.2</v>
      </c>
      <c r="F462" s="125" t="s">
        <v>349</v>
      </c>
      <c r="G462" s="3">
        <v>4.3</v>
      </c>
      <c r="H462" s="125" t="s">
        <v>349</v>
      </c>
      <c r="I462" s="125">
        <v>0</v>
      </c>
      <c r="J462" s="125" t="s">
        <v>349</v>
      </c>
      <c r="K462" s="3">
        <v>0</v>
      </c>
      <c r="L462" s="125" t="s">
        <v>349</v>
      </c>
      <c r="M462" s="3">
        <v>0</v>
      </c>
      <c r="N462" s="3">
        <v>0</v>
      </c>
      <c r="O462" s="3">
        <v>0</v>
      </c>
      <c r="P462" s="125" t="s">
        <v>349</v>
      </c>
      <c r="Q462" s="125" t="s">
        <v>349</v>
      </c>
      <c r="R462" s="3"/>
    </row>
    <row r="463" spans="2:18" ht="72" hidden="1">
      <c r="B463" s="93" t="s">
        <v>619</v>
      </c>
      <c r="C463" s="501" t="s">
        <v>614</v>
      </c>
      <c r="D463" s="93">
        <v>0.06</v>
      </c>
      <c r="E463" s="125">
        <v>0.02</v>
      </c>
      <c r="F463" s="125" t="s">
        <v>341</v>
      </c>
      <c r="G463" s="125">
        <v>0</v>
      </c>
      <c r="H463" s="125" t="s">
        <v>341</v>
      </c>
      <c r="I463" s="125">
        <v>0</v>
      </c>
      <c r="J463" s="125" t="s">
        <v>341</v>
      </c>
      <c r="K463" s="125">
        <v>0</v>
      </c>
      <c r="L463" s="125" t="s">
        <v>341</v>
      </c>
      <c r="M463" s="125">
        <v>0</v>
      </c>
      <c r="N463" s="125" t="s">
        <v>341</v>
      </c>
      <c r="O463" s="125"/>
      <c r="P463" s="125" t="s">
        <v>341</v>
      </c>
      <c r="Q463" s="125" t="s">
        <v>341</v>
      </c>
      <c r="R463" s="3"/>
    </row>
    <row r="464" spans="2:18" ht="48" hidden="1">
      <c r="B464" s="93" t="s">
        <v>620</v>
      </c>
      <c r="C464" s="501" t="s">
        <v>10</v>
      </c>
      <c r="D464" s="93">
        <v>0.1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125">
        <v>0</v>
      </c>
      <c r="O464" s="3">
        <v>0</v>
      </c>
      <c r="P464" s="125">
        <v>0</v>
      </c>
      <c r="Q464" s="125">
        <v>0</v>
      </c>
      <c r="R464" s="3"/>
    </row>
    <row r="465" spans="2:18" ht="12" hidden="1">
      <c r="B465" s="292" t="s">
        <v>621</v>
      </c>
      <c r="C465" s="292"/>
      <c r="D465" s="292"/>
      <c r="E465" s="292"/>
      <c r="F465" s="292"/>
      <c r="G465" s="292"/>
      <c r="H465" s="292"/>
      <c r="I465" s="292"/>
      <c r="J465" s="292"/>
      <c r="K465" s="292"/>
      <c r="L465" s="292"/>
      <c r="M465" s="292"/>
      <c r="N465" s="292"/>
      <c r="O465" s="292"/>
      <c r="P465" s="292"/>
      <c r="Q465" s="292"/>
      <c r="R465" s="292"/>
    </row>
    <row r="466" spans="2:18" ht="12" hidden="1">
      <c r="B466" s="292" t="s">
        <v>622</v>
      </c>
      <c r="C466" s="292"/>
      <c r="D466" s="292"/>
      <c r="E466" s="292"/>
      <c r="F466" s="292"/>
      <c r="G466" s="292"/>
      <c r="H466" s="292"/>
      <c r="I466" s="292"/>
      <c r="J466" s="292"/>
      <c r="K466" s="292"/>
      <c r="L466" s="292"/>
      <c r="M466" s="292"/>
      <c r="N466" s="292"/>
      <c r="O466" s="292"/>
      <c r="P466" s="292"/>
      <c r="Q466" s="292"/>
      <c r="R466" s="292"/>
    </row>
    <row r="467" spans="2:18" ht="12" hidden="1">
      <c r="B467" s="494" t="s">
        <v>30</v>
      </c>
      <c r="C467" s="93"/>
      <c r="D467" s="9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2:18" ht="36" hidden="1">
      <c r="B468" s="93" t="s">
        <v>342</v>
      </c>
      <c r="C468" s="501" t="s">
        <v>614</v>
      </c>
      <c r="D468" s="93">
        <v>0.2</v>
      </c>
      <c r="E468" s="3">
        <v>87.5</v>
      </c>
      <c r="F468" s="125" t="s">
        <v>352</v>
      </c>
      <c r="G468" s="3">
        <v>91.5</v>
      </c>
      <c r="H468" s="125" t="s">
        <v>332</v>
      </c>
      <c r="I468" s="125">
        <v>95.4</v>
      </c>
      <c r="J468" s="125" t="s">
        <v>332</v>
      </c>
      <c r="K468" s="125">
        <v>94.8</v>
      </c>
      <c r="L468" s="125" t="s">
        <v>332</v>
      </c>
      <c r="M468" s="125">
        <v>92.5</v>
      </c>
      <c r="N468" s="125" t="s">
        <v>332</v>
      </c>
      <c r="O468" s="125"/>
      <c r="P468" s="125" t="s">
        <v>332</v>
      </c>
      <c r="Q468" s="125" t="s">
        <v>332</v>
      </c>
      <c r="R468" s="3"/>
    </row>
    <row r="469" spans="2:18" ht="96" hidden="1">
      <c r="B469" s="93" t="s">
        <v>623</v>
      </c>
      <c r="C469" s="501" t="s">
        <v>614</v>
      </c>
      <c r="D469" s="93">
        <v>0.1</v>
      </c>
      <c r="E469" s="3">
        <v>100</v>
      </c>
      <c r="F469" s="3">
        <v>100</v>
      </c>
      <c r="G469" s="3">
        <v>100</v>
      </c>
      <c r="H469" s="125">
        <v>100</v>
      </c>
      <c r="I469" s="125">
        <v>100</v>
      </c>
      <c r="J469" s="125">
        <v>100</v>
      </c>
      <c r="K469" s="125">
        <v>100</v>
      </c>
      <c r="L469" s="125">
        <v>100</v>
      </c>
      <c r="M469" s="125">
        <v>100</v>
      </c>
      <c r="N469" s="125">
        <v>100</v>
      </c>
      <c r="O469" s="125"/>
      <c r="P469" s="125">
        <v>100</v>
      </c>
      <c r="Q469" s="125">
        <v>100</v>
      </c>
      <c r="R469" s="3"/>
    </row>
    <row r="470" spans="2:18" ht="217.5" customHeight="1" hidden="1">
      <c r="B470" s="93" t="s">
        <v>624</v>
      </c>
      <c r="C470" s="501" t="s">
        <v>614</v>
      </c>
      <c r="D470" s="93">
        <v>0.1</v>
      </c>
      <c r="E470" s="3">
        <v>100</v>
      </c>
      <c r="F470" s="3">
        <v>100</v>
      </c>
      <c r="G470" s="3">
        <v>100</v>
      </c>
      <c r="H470" s="3">
        <v>100</v>
      </c>
      <c r="I470" s="3">
        <v>100</v>
      </c>
      <c r="J470" s="3">
        <v>100</v>
      </c>
      <c r="K470" s="3">
        <v>100</v>
      </c>
      <c r="L470" s="3">
        <v>100</v>
      </c>
      <c r="M470" s="3">
        <v>100</v>
      </c>
      <c r="N470" s="3">
        <v>100</v>
      </c>
      <c r="O470" s="3"/>
      <c r="P470" s="3">
        <v>100</v>
      </c>
      <c r="Q470" s="3">
        <v>100</v>
      </c>
      <c r="R470" s="7" t="s">
        <v>625</v>
      </c>
    </row>
  </sheetData>
  <sheetProtection/>
  <mergeCells count="37">
    <mergeCell ref="B454:R454"/>
    <mergeCell ref="B455:R455"/>
    <mergeCell ref="B459:R459"/>
    <mergeCell ref="B460:R460"/>
    <mergeCell ref="B465:R465"/>
    <mergeCell ref="B466:R466"/>
    <mergeCell ref="A6:A8"/>
    <mergeCell ref="D6:D8"/>
    <mergeCell ref="R6:R8"/>
    <mergeCell ref="N7:O7"/>
    <mergeCell ref="P7:P8"/>
    <mergeCell ref="Q7:Q8"/>
    <mergeCell ref="C6:C8"/>
    <mergeCell ref="H6:O6"/>
    <mergeCell ref="P6:Q6"/>
    <mergeCell ref="H7:I7"/>
    <mergeCell ref="N1:R1"/>
    <mergeCell ref="N2:R2"/>
    <mergeCell ref="J7:K7"/>
    <mergeCell ref="B6:B8"/>
    <mergeCell ref="F7:G7"/>
    <mergeCell ref="B9:D9"/>
    <mergeCell ref="B4:R4"/>
    <mergeCell ref="L7:M7"/>
    <mergeCell ref="E6:G6"/>
    <mergeCell ref="B118:R118"/>
    <mergeCell ref="B448:R448"/>
    <mergeCell ref="B120:R120"/>
    <mergeCell ref="B99:R99"/>
    <mergeCell ref="B119:R119"/>
    <mergeCell ref="B70:C70"/>
    <mergeCell ref="B87:D87"/>
    <mergeCell ref="B88:R88"/>
    <mergeCell ref="B94:R94"/>
    <mergeCell ref="B95:R95"/>
    <mergeCell ref="B105:R105"/>
    <mergeCell ref="B106:R106"/>
  </mergeCells>
  <printOptions/>
  <pageMargins left="0.5905511811023623" right="0.2362204724409449" top="0.2362204724409449" bottom="0.15748031496062992" header="0.1968503937007874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838"/>
  <sheetViews>
    <sheetView view="pageBreakPreview" zoomScale="90" zoomScaleSheetLayoutView="90" workbookViewId="0" topLeftCell="A1">
      <pane xSplit="1" ySplit="9" topLeftCell="B82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Q832" sqref="Q832"/>
    </sheetView>
  </sheetViews>
  <sheetFormatPr defaultColWidth="9.00390625" defaultRowHeight="12.75"/>
  <cols>
    <col min="1" max="1" width="14.75390625" style="426" customWidth="1"/>
    <col min="2" max="2" width="26.625" style="426" customWidth="1"/>
    <col min="3" max="3" width="14.00390625" style="0" customWidth="1"/>
    <col min="4" max="5" width="5.875" style="0" customWidth="1"/>
    <col min="6" max="6" width="10.75390625" style="0" customWidth="1"/>
    <col min="7" max="7" width="5.875" style="0" customWidth="1"/>
    <col min="8" max="9" width="9.875" style="0" customWidth="1"/>
    <col min="10" max="10" width="10.125" style="0" bestFit="1" customWidth="1"/>
    <col min="11" max="11" width="12.375" style="0" customWidth="1"/>
    <col min="12" max="12" width="9.75390625" style="0" customWidth="1"/>
    <col min="13" max="13" width="9.375" style="0" bestFit="1" customWidth="1"/>
    <col min="14" max="14" width="10.25390625" style="0" customWidth="1"/>
    <col min="15" max="15" width="11.125" style="0" customWidth="1"/>
    <col min="16" max="16" width="9.875" style="0" customWidth="1"/>
    <col min="17" max="17" width="10.375" style="0" customWidth="1"/>
    <col min="18" max="18" width="9.875" style="0" customWidth="1"/>
    <col min="19" max="19" width="10.25390625" style="0" customWidth="1"/>
    <col min="20" max="20" width="16.625" style="0" customWidth="1"/>
  </cols>
  <sheetData>
    <row r="1" spans="1:20" ht="12.75">
      <c r="A1" s="377"/>
      <c r="B1" s="37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349" t="s">
        <v>27</v>
      </c>
      <c r="S1" s="349"/>
      <c r="T1" s="349"/>
    </row>
    <row r="2" spans="1:20" ht="48.75" customHeight="1">
      <c r="A2" s="377"/>
      <c r="B2" s="37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349" t="s">
        <v>39</v>
      </c>
      <c r="S2" s="349"/>
      <c r="T2" s="349"/>
    </row>
    <row r="3" spans="1:20" ht="12.75">
      <c r="A3" s="377"/>
      <c r="B3" s="37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26.25" customHeight="1">
      <c r="A4" s="347" t="s">
        <v>367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</row>
    <row r="5" spans="1:20" ht="12.75">
      <c r="A5" s="377"/>
      <c r="B5" s="37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6" customFormat="1" ht="26.25" customHeight="1">
      <c r="A6" s="294" t="s">
        <v>41</v>
      </c>
      <c r="B6" s="294" t="s">
        <v>34</v>
      </c>
      <c r="C6" s="335" t="s">
        <v>35</v>
      </c>
      <c r="D6" s="335" t="s">
        <v>19</v>
      </c>
      <c r="E6" s="335"/>
      <c r="F6" s="335"/>
      <c r="G6" s="335"/>
      <c r="H6" s="348" t="s">
        <v>24</v>
      </c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35" t="s">
        <v>31</v>
      </c>
    </row>
    <row r="7" spans="1:20" s="6" customFormat="1" ht="15.75" customHeight="1">
      <c r="A7" s="294"/>
      <c r="B7" s="294"/>
      <c r="C7" s="335"/>
      <c r="D7" s="335" t="s">
        <v>20</v>
      </c>
      <c r="E7" s="335" t="s">
        <v>25</v>
      </c>
      <c r="F7" s="335" t="s">
        <v>21</v>
      </c>
      <c r="G7" s="335" t="s">
        <v>22</v>
      </c>
      <c r="H7" s="335" t="s">
        <v>782</v>
      </c>
      <c r="I7" s="335"/>
      <c r="J7" s="335" t="s">
        <v>781</v>
      </c>
      <c r="K7" s="335"/>
      <c r="L7" s="335"/>
      <c r="M7" s="335"/>
      <c r="N7" s="335"/>
      <c r="O7" s="335"/>
      <c r="P7" s="335"/>
      <c r="Q7" s="335"/>
      <c r="R7" s="335" t="s">
        <v>3</v>
      </c>
      <c r="S7" s="335"/>
      <c r="T7" s="335"/>
    </row>
    <row r="8" spans="1:20" s="6" customFormat="1" ht="30" customHeight="1">
      <c r="A8" s="294"/>
      <c r="B8" s="294"/>
      <c r="C8" s="335"/>
      <c r="D8" s="335"/>
      <c r="E8" s="335"/>
      <c r="F8" s="335"/>
      <c r="G8" s="335"/>
      <c r="H8" s="335"/>
      <c r="I8" s="335"/>
      <c r="J8" s="335" t="s">
        <v>6</v>
      </c>
      <c r="K8" s="335"/>
      <c r="L8" s="335" t="s">
        <v>13</v>
      </c>
      <c r="M8" s="335"/>
      <c r="N8" s="335" t="s">
        <v>14</v>
      </c>
      <c r="O8" s="335"/>
      <c r="P8" s="335" t="s">
        <v>17</v>
      </c>
      <c r="Q8" s="335"/>
      <c r="R8" s="335"/>
      <c r="S8" s="335"/>
      <c r="T8" s="335"/>
    </row>
    <row r="9" spans="1:20" s="6" customFormat="1" ht="32.25" customHeight="1">
      <c r="A9" s="294"/>
      <c r="B9" s="294"/>
      <c r="C9" s="335"/>
      <c r="D9" s="335"/>
      <c r="E9" s="335"/>
      <c r="F9" s="335"/>
      <c r="G9" s="335"/>
      <c r="H9" s="58" t="s">
        <v>4</v>
      </c>
      <c r="I9" s="58" t="s">
        <v>5</v>
      </c>
      <c r="J9" s="58" t="s">
        <v>4</v>
      </c>
      <c r="K9" s="58" t="s">
        <v>5</v>
      </c>
      <c r="L9" s="58" t="s">
        <v>4</v>
      </c>
      <c r="M9" s="58" t="s">
        <v>5</v>
      </c>
      <c r="N9" s="58" t="s">
        <v>4</v>
      </c>
      <c r="O9" s="58" t="s">
        <v>5</v>
      </c>
      <c r="P9" s="58" t="s">
        <v>4</v>
      </c>
      <c r="Q9" s="58" t="s">
        <v>5</v>
      </c>
      <c r="R9" s="58">
        <v>2019</v>
      </c>
      <c r="S9" s="58">
        <v>2020</v>
      </c>
      <c r="T9" s="335"/>
    </row>
    <row r="10" spans="1:20" s="6" customFormat="1" ht="25.5" customHeight="1">
      <c r="A10" s="374" t="s">
        <v>40</v>
      </c>
      <c r="B10" s="374" t="s">
        <v>879</v>
      </c>
      <c r="C10" s="210" t="s">
        <v>23</v>
      </c>
      <c r="D10" s="225"/>
      <c r="E10" s="225"/>
      <c r="F10" s="225"/>
      <c r="G10" s="206"/>
      <c r="H10" s="244">
        <f>H12</f>
        <v>547732.3199999998</v>
      </c>
      <c r="I10" s="244">
        <f aca="true" t="shared" si="0" ref="I10:S10">I12</f>
        <v>536996.4400000001</v>
      </c>
      <c r="J10" s="244">
        <f t="shared" si="0"/>
        <v>552850.345</v>
      </c>
      <c r="K10" s="244">
        <f t="shared" si="0"/>
        <v>120929.857</v>
      </c>
      <c r="L10" s="244">
        <f t="shared" si="0"/>
        <v>559092.306</v>
      </c>
      <c r="M10" s="244">
        <f t="shared" si="0"/>
        <v>285215.255</v>
      </c>
      <c r="N10" s="244">
        <f t="shared" si="0"/>
        <v>563590.047</v>
      </c>
      <c r="O10" s="244">
        <f t="shared" si="0"/>
        <v>394716.99900000007</v>
      </c>
      <c r="P10" s="244">
        <f t="shared" si="0"/>
        <v>585166.605</v>
      </c>
      <c r="Q10" s="244">
        <f t="shared" si="0"/>
        <v>578852.9049999999</v>
      </c>
      <c r="R10" s="244">
        <f t="shared" si="0"/>
        <v>510692.6</v>
      </c>
      <c r="S10" s="244">
        <f t="shared" si="0"/>
        <v>511292.6</v>
      </c>
      <c r="T10" s="58"/>
    </row>
    <row r="11" spans="1:20" s="6" customFormat="1" ht="22.5" customHeight="1">
      <c r="A11" s="375"/>
      <c r="B11" s="375"/>
      <c r="C11" s="210" t="s">
        <v>36</v>
      </c>
      <c r="D11" s="225"/>
      <c r="E11" s="225"/>
      <c r="F11" s="225"/>
      <c r="G11" s="206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58"/>
    </row>
    <row r="12" spans="1:20" s="6" customFormat="1" ht="32.25" customHeight="1">
      <c r="A12" s="376"/>
      <c r="B12" s="376"/>
      <c r="C12" s="210" t="s">
        <v>158</v>
      </c>
      <c r="D12" s="220" t="s">
        <v>65</v>
      </c>
      <c r="E12" s="225"/>
      <c r="F12" s="225"/>
      <c r="G12" s="206"/>
      <c r="H12" s="246">
        <f>H13+H240+H248+H295+H317</f>
        <v>547732.3199999998</v>
      </c>
      <c r="I12" s="246">
        <f>I13+I240+I248+I295+I317</f>
        <v>536996.4400000001</v>
      </c>
      <c r="J12" s="246">
        <f>J13+J240+J248+J295+J317</f>
        <v>552850.345</v>
      </c>
      <c r="K12" s="246">
        <f>K13+K240+K248+K295+K317</f>
        <v>120929.857</v>
      </c>
      <c r="L12" s="246">
        <f>L13+L240+L248+L295+L317</f>
        <v>559092.306</v>
      </c>
      <c r="M12" s="246">
        <f>M13+M240+M248+M295+M317</f>
        <v>285215.255</v>
      </c>
      <c r="N12" s="246">
        <f>N13+N240+N248+N295+N317</f>
        <v>563590.047</v>
      </c>
      <c r="O12" s="246">
        <f>O13+O240+O248+O295+O317</f>
        <v>394716.99900000007</v>
      </c>
      <c r="P12" s="246">
        <f>P13+P240+P248+P295+P317</f>
        <v>585166.605</v>
      </c>
      <c r="Q12" s="246">
        <f>Q13+Q240+Q248+Q295+Q317</f>
        <v>578852.9049999999</v>
      </c>
      <c r="R12" s="246">
        <f>R13+R240+R248+R295+R317</f>
        <v>510692.6</v>
      </c>
      <c r="S12" s="246">
        <f>S13+S240+S248+S295+S317</f>
        <v>511292.6</v>
      </c>
      <c r="T12" s="58"/>
    </row>
    <row r="13" spans="1:20" s="6" customFormat="1" ht="24" customHeight="1">
      <c r="A13" s="374" t="s">
        <v>159</v>
      </c>
      <c r="B13" s="374" t="s">
        <v>160</v>
      </c>
      <c r="C13" s="210" t="s">
        <v>23</v>
      </c>
      <c r="D13" s="220"/>
      <c r="E13" s="225"/>
      <c r="F13" s="225"/>
      <c r="G13" s="206"/>
      <c r="H13" s="244">
        <f>H15</f>
        <v>525782.5899999999</v>
      </c>
      <c r="I13" s="244">
        <f aca="true" t="shared" si="1" ref="I13:R13">I15</f>
        <v>515284.96</v>
      </c>
      <c r="J13" s="244">
        <f t="shared" si="1"/>
        <v>533104.7</v>
      </c>
      <c r="K13" s="244">
        <f t="shared" si="1"/>
        <v>117049.657</v>
      </c>
      <c r="L13" s="244">
        <f t="shared" si="1"/>
        <v>539054.526</v>
      </c>
      <c r="M13" s="244">
        <f t="shared" si="1"/>
        <v>274684.186</v>
      </c>
      <c r="N13" s="244">
        <f>N15</f>
        <v>540809.305</v>
      </c>
      <c r="O13" s="244">
        <f t="shared" si="1"/>
        <v>378729.52900000004</v>
      </c>
      <c r="P13" s="244">
        <f t="shared" si="1"/>
        <v>561503.51</v>
      </c>
      <c r="Q13" s="244">
        <f t="shared" si="1"/>
        <v>555386.71</v>
      </c>
      <c r="R13" s="244">
        <f t="shared" si="1"/>
        <v>491422.2</v>
      </c>
      <c r="S13" s="244">
        <f>S15</f>
        <v>492022.2</v>
      </c>
      <c r="T13" s="58"/>
    </row>
    <row r="14" spans="1:20" s="6" customFormat="1" ht="24.75" customHeight="1">
      <c r="A14" s="375"/>
      <c r="B14" s="375"/>
      <c r="C14" s="210" t="s">
        <v>36</v>
      </c>
      <c r="D14" s="220"/>
      <c r="E14" s="225"/>
      <c r="F14" s="225"/>
      <c r="G14" s="206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58"/>
    </row>
    <row r="15" spans="1:20" s="6" customFormat="1" ht="32.25" customHeight="1">
      <c r="A15" s="376"/>
      <c r="B15" s="376"/>
      <c r="C15" s="210" t="s">
        <v>158</v>
      </c>
      <c r="D15" s="220" t="s">
        <v>65</v>
      </c>
      <c r="E15" s="225"/>
      <c r="F15" s="225"/>
      <c r="G15" s="206"/>
      <c r="H15" s="244">
        <f>H16+H23+H31+H35+H41+H46+H53+H65+H72+H83+H89+H95+H106+H117+H122+H127+H143+H148+H151+H154+H163+H171+H175+H180+H184+H189+H194+H200+H204+H208+H213+H217+H221+H225+H229+H233+H236</f>
        <v>525782.5899999999</v>
      </c>
      <c r="I15" s="244">
        <f aca="true" t="shared" si="2" ref="I15:S15">I16+I23+I31+I35+I41+I46+I53+I65+I72+I83+I89+I95+I106+I117+I122+I127+I143+I148+I151+I154+I163+I171+I175+I180+I184+I189+I194+I200+I204+I208+I213+I217+I221+I225+I229+I233+I236</f>
        <v>515284.96</v>
      </c>
      <c r="J15" s="244">
        <f t="shared" si="2"/>
        <v>533104.7</v>
      </c>
      <c r="K15" s="244">
        <f t="shared" si="2"/>
        <v>117049.657</v>
      </c>
      <c r="L15" s="244">
        <f t="shared" si="2"/>
        <v>539054.526</v>
      </c>
      <c r="M15" s="244">
        <f t="shared" si="2"/>
        <v>274684.186</v>
      </c>
      <c r="N15" s="244">
        <f t="shared" si="2"/>
        <v>540809.305</v>
      </c>
      <c r="O15" s="244">
        <f t="shared" si="2"/>
        <v>378729.52900000004</v>
      </c>
      <c r="P15" s="244">
        <f t="shared" si="2"/>
        <v>561503.51</v>
      </c>
      <c r="Q15" s="244">
        <f t="shared" si="2"/>
        <v>555386.71</v>
      </c>
      <c r="R15" s="244">
        <f t="shared" si="2"/>
        <v>491422.2</v>
      </c>
      <c r="S15" s="244">
        <f t="shared" si="2"/>
        <v>492022.2</v>
      </c>
      <c r="T15" s="58"/>
    </row>
    <row r="16" spans="1:20" s="6" customFormat="1" ht="22.5" customHeight="1">
      <c r="A16" s="344" t="s">
        <v>161</v>
      </c>
      <c r="B16" s="378" t="s">
        <v>162</v>
      </c>
      <c r="C16" s="54" t="s">
        <v>23</v>
      </c>
      <c r="D16" s="58"/>
      <c r="E16" s="58"/>
      <c r="F16" s="58"/>
      <c r="G16" s="55"/>
      <c r="H16" s="238">
        <f>H18+H21</f>
        <v>4447.6</v>
      </c>
      <c r="I16" s="238">
        <f aca="true" t="shared" si="3" ref="I16:S16">I18+I21</f>
        <v>4447.6</v>
      </c>
      <c r="J16" s="238">
        <f t="shared" si="3"/>
        <v>0</v>
      </c>
      <c r="K16" s="238">
        <f t="shared" si="3"/>
        <v>0</v>
      </c>
      <c r="L16" s="238">
        <f t="shared" si="3"/>
        <v>481.4</v>
      </c>
      <c r="M16" s="238">
        <f t="shared" si="3"/>
        <v>0</v>
      </c>
      <c r="N16" s="238">
        <f t="shared" si="3"/>
        <v>1781.4</v>
      </c>
      <c r="O16" s="238">
        <f t="shared" si="3"/>
        <v>479</v>
      </c>
      <c r="P16" s="238">
        <f t="shared" si="3"/>
        <v>5773.4</v>
      </c>
      <c r="Q16" s="238">
        <f t="shared" si="3"/>
        <v>5773.4</v>
      </c>
      <c r="R16" s="238">
        <f t="shared" si="3"/>
        <v>0</v>
      </c>
      <c r="S16" s="238">
        <f t="shared" si="3"/>
        <v>0</v>
      </c>
      <c r="T16" s="58"/>
    </row>
    <row r="17" spans="1:20" s="6" customFormat="1" ht="20.25" customHeight="1">
      <c r="A17" s="345"/>
      <c r="B17" s="379"/>
      <c r="C17" s="202" t="s">
        <v>36</v>
      </c>
      <c r="D17" s="94"/>
      <c r="E17" s="94"/>
      <c r="F17" s="94"/>
      <c r="G17" s="94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40"/>
      <c r="T17" s="58"/>
    </row>
    <row r="18" spans="1:20" s="6" customFormat="1" ht="20.25" customHeight="1">
      <c r="A18" s="345"/>
      <c r="B18" s="379"/>
      <c r="C18" s="314" t="s">
        <v>158</v>
      </c>
      <c r="D18" s="346" t="s">
        <v>65</v>
      </c>
      <c r="E18" s="346" t="s">
        <v>163</v>
      </c>
      <c r="F18" s="346" t="s">
        <v>368</v>
      </c>
      <c r="G18" s="218">
        <v>110</v>
      </c>
      <c r="H18" s="241">
        <f>H19+H20</f>
        <v>1144.8000000000002</v>
      </c>
      <c r="I18" s="241">
        <f aca="true" t="shared" si="4" ref="I18:S18">I19+I20</f>
        <v>1144.8000000000002</v>
      </c>
      <c r="J18" s="241">
        <f t="shared" si="4"/>
        <v>0</v>
      </c>
      <c r="K18" s="241">
        <f t="shared" si="4"/>
        <v>0</v>
      </c>
      <c r="L18" s="241">
        <v>255.5</v>
      </c>
      <c r="M18" s="241">
        <f t="shared" si="4"/>
        <v>0</v>
      </c>
      <c r="N18" s="238">
        <v>1555.5</v>
      </c>
      <c r="O18" s="238">
        <v>254.7</v>
      </c>
      <c r="P18" s="238">
        <f t="shared" si="4"/>
        <v>3123</v>
      </c>
      <c r="Q18" s="238">
        <f t="shared" si="4"/>
        <v>3123</v>
      </c>
      <c r="R18" s="238">
        <f t="shared" si="4"/>
        <v>0</v>
      </c>
      <c r="S18" s="238">
        <f t="shared" si="4"/>
        <v>0</v>
      </c>
      <c r="T18" s="200"/>
    </row>
    <row r="19" spans="1:20" s="6" customFormat="1" ht="18" customHeight="1">
      <c r="A19" s="345"/>
      <c r="B19" s="379"/>
      <c r="C19" s="315"/>
      <c r="D19" s="346"/>
      <c r="E19" s="346"/>
      <c r="F19" s="346"/>
      <c r="G19" s="55">
        <v>111</v>
      </c>
      <c r="H19" s="238">
        <v>878.7</v>
      </c>
      <c r="I19" s="238">
        <v>878.7</v>
      </c>
      <c r="J19" s="238">
        <v>0</v>
      </c>
      <c r="K19" s="238">
        <v>0</v>
      </c>
      <c r="L19" s="238">
        <v>196.3</v>
      </c>
      <c r="M19" s="238">
        <v>0</v>
      </c>
      <c r="N19" s="238">
        <v>1496.3</v>
      </c>
      <c r="O19" s="238">
        <v>195.4</v>
      </c>
      <c r="P19" s="238">
        <v>2173.1</v>
      </c>
      <c r="Q19" s="238">
        <v>2173.1</v>
      </c>
      <c r="R19" s="238">
        <v>0</v>
      </c>
      <c r="S19" s="233">
        <v>0</v>
      </c>
      <c r="T19" s="58"/>
    </row>
    <row r="20" spans="1:20" s="6" customFormat="1" ht="18" customHeight="1">
      <c r="A20" s="345"/>
      <c r="B20" s="379"/>
      <c r="C20" s="315"/>
      <c r="D20" s="346"/>
      <c r="E20" s="346"/>
      <c r="F20" s="346"/>
      <c r="G20" s="55">
        <v>119</v>
      </c>
      <c r="H20" s="238">
        <v>266.1</v>
      </c>
      <c r="I20" s="238">
        <v>266.1</v>
      </c>
      <c r="J20" s="238">
        <v>0</v>
      </c>
      <c r="K20" s="238">
        <v>0</v>
      </c>
      <c r="L20" s="238">
        <v>59.3</v>
      </c>
      <c r="M20" s="238">
        <v>0</v>
      </c>
      <c r="N20" s="238">
        <v>59.3</v>
      </c>
      <c r="O20" s="238">
        <v>59.2</v>
      </c>
      <c r="P20" s="238">
        <v>949.9</v>
      </c>
      <c r="Q20" s="238">
        <v>949.9</v>
      </c>
      <c r="R20" s="238">
        <v>0</v>
      </c>
      <c r="S20" s="233">
        <v>0</v>
      </c>
      <c r="T20" s="58"/>
    </row>
    <row r="21" spans="1:20" s="6" customFormat="1" ht="15.75" customHeight="1">
      <c r="A21" s="345"/>
      <c r="B21" s="379"/>
      <c r="C21" s="315"/>
      <c r="D21" s="346"/>
      <c r="E21" s="346"/>
      <c r="F21" s="346"/>
      <c r="G21" s="55">
        <v>610</v>
      </c>
      <c r="H21" s="238">
        <f>H22</f>
        <v>3302.8</v>
      </c>
      <c r="I21" s="238">
        <f aca="true" t="shared" si="5" ref="I21:S21">I22</f>
        <v>3302.8</v>
      </c>
      <c r="J21" s="238">
        <f t="shared" si="5"/>
        <v>0</v>
      </c>
      <c r="K21" s="238">
        <f t="shared" si="5"/>
        <v>0</v>
      </c>
      <c r="L21" s="238">
        <f t="shared" si="5"/>
        <v>225.9</v>
      </c>
      <c r="M21" s="238">
        <f t="shared" si="5"/>
        <v>0</v>
      </c>
      <c r="N21" s="238">
        <f t="shared" si="5"/>
        <v>225.9</v>
      </c>
      <c r="O21" s="238">
        <f t="shared" si="5"/>
        <v>224.3</v>
      </c>
      <c r="P21" s="238">
        <f t="shared" si="5"/>
        <v>2650.4</v>
      </c>
      <c r="Q21" s="238">
        <f t="shared" si="5"/>
        <v>2650.4</v>
      </c>
      <c r="R21" s="238">
        <f t="shared" si="5"/>
        <v>0</v>
      </c>
      <c r="S21" s="238">
        <f t="shared" si="5"/>
        <v>0</v>
      </c>
      <c r="T21" s="58"/>
    </row>
    <row r="22" spans="1:20" s="6" customFormat="1" ht="15.75" customHeight="1">
      <c r="A22" s="359"/>
      <c r="B22" s="380"/>
      <c r="C22" s="316"/>
      <c r="D22" s="346"/>
      <c r="E22" s="346"/>
      <c r="F22" s="346"/>
      <c r="G22" s="55">
        <v>611</v>
      </c>
      <c r="H22" s="238">
        <v>3302.8</v>
      </c>
      <c r="I22" s="238">
        <v>3302.8</v>
      </c>
      <c r="J22" s="238">
        <v>0</v>
      </c>
      <c r="K22" s="238">
        <v>0</v>
      </c>
      <c r="L22" s="238">
        <v>225.9</v>
      </c>
      <c r="M22" s="238">
        <v>0</v>
      </c>
      <c r="N22" s="238">
        <v>225.9</v>
      </c>
      <c r="O22" s="238">
        <v>224.3</v>
      </c>
      <c r="P22" s="238">
        <v>2650.4</v>
      </c>
      <c r="Q22" s="238">
        <v>2650.4</v>
      </c>
      <c r="R22" s="238">
        <v>0</v>
      </c>
      <c r="S22" s="233">
        <v>0</v>
      </c>
      <c r="T22" s="58"/>
    </row>
    <row r="23" spans="1:20" s="6" customFormat="1" ht="21.75" customHeight="1">
      <c r="A23" s="344" t="s">
        <v>164</v>
      </c>
      <c r="B23" s="378" t="s">
        <v>162</v>
      </c>
      <c r="C23" s="54" t="s">
        <v>23</v>
      </c>
      <c r="D23" s="59"/>
      <c r="E23" s="59"/>
      <c r="F23" s="59"/>
      <c r="G23" s="55"/>
      <c r="H23" s="238">
        <f>H25+H28</f>
        <v>1415.8</v>
      </c>
      <c r="I23" s="238">
        <f aca="true" t="shared" si="6" ref="I23:S23">I25+I28</f>
        <v>1415.8</v>
      </c>
      <c r="J23" s="238">
        <f t="shared" si="6"/>
        <v>0</v>
      </c>
      <c r="K23" s="238">
        <f t="shared" si="6"/>
        <v>0</v>
      </c>
      <c r="L23" s="238">
        <f t="shared" si="6"/>
        <v>735.3000000000001</v>
      </c>
      <c r="M23" s="238">
        <f t="shared" si="6"/>
        <v>0</v>
      </c>
      <c r="N23" s="238">
        <f t="shared" si="6"/>
        <v>735.3000000000001</v>
      </c>
      <c r="O23" s="238">
        <f t="shared" si="6"/>
        <v>726.3</v>
      </c>
      <c r="P23" s="238">
        <f t="shared" si="6"/>
        <v>7920.4</v>
      </c>
      <c r="Q23" s="238">
        <f t="shared" si="6"/>
        <v>7920.4</v>
      </c>
      <c r="R23" s="238">
        <f t="shared" si="6"/>
        <v>0</v>
      </c>
      <c r="S23" s="238">
        <f t="shared" si="6"/>
        <v>0</v>
      </c>
      <c r="T23" s="58"/>
    </row>
    <row r="24" spans="1:20" s="6" customFormat="1" ht="21.75" customHeight="1">
      <c r="A24" s="345"/>
      <c r="B24" s="379"/>
      <c r="C24" s="202" t="s">
        <v>36</v>
      </c>
      <c r="D24" s="219"/>
      <c r="E24" s="219"/>
      <c r="F24" s="219"/>
      <c r="G24" s="55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00"/>
    </row>
    <row r="25" spans="1:20" s="6" customFormat="1" ht="20.25" customHeight="1">
      <c r="A25" s="345"/>
      <c r="B25" s="379"/>
      <c r="C25" s="320" t="s">
        <v>158</v>
      </c>
      <c r="D25" s="302" t="s">
        <v>65</v>
      </c>
      <c r="E25" s="302" t="s">
        <v>66</v>
      </c>
      <c r="F25" s="302" t="s">
        <v>368</v>
      </c>
      <c r="G25" s="55">
        <v>110</v>
      </c>
      <c r="H25" s="238">
        <f>H26+H27</f>
        <v>721.4</v>
      </c>
      <c r="I25" s="238">
        <f aca="true" t="shared" si="7" ref="I25:O25">I26+I27</f>
        <v>721.4</v>
      </c>
      <c r="J25" s="238">
        <f t="shared" si="7"/>
        <v>0</v>
      </c>
      <c r="K25" s="238">
        <f t="shared" si="7"/>
        <v>0</v>
      </c>
      <c r="L25" s="238">
        <f t="shared" si="7"/>
        <v>85.2</v>
      </c>
      <c r="M25" s="238">
        <f t="shared" si="7"/>
        <v>0</v>
      </c>
      <c r="N25" s="238">
        <f t="shared" si="7"/>
        <v>85.2</v>
      </c>
      <c r="O25" s="238">
        <f t="shared" si="7"/>
        <v>84.9</v>
      </c>
      <c r="P25" s="238">
        <f>P26+P27</f>
        <v>967.5</v>
      </c>
      <c r="Q25" s="238">
        <f>Q26+Q27</f>
        <v>967.5</v>
      </c>
      <c r="R25" s="238">
        <f>R26+R27</f>
        <v>0</v>
      </c>
      <c r="S25" s="238">
        <f>S26+S27</f>
        <v>0</v>
      </c>
      <c r="T25" s="58"/>
    </row>
    <row r="26" spans="1:20" s="6" customFormat="1" ht="20.25" customHeight="1">
      <c r="A26" s="345"/>
      <c r="B26" s="379"/>
      <c r="C26" s="320"/>
      <c r="D26" s="303"/>
      <c r="E26" s="303"/>
      <c r="F26" s="303"/>
      <c r="G26" s="55">
        <v>111</v>
      </c>
      <c r="H26" s="238">
        <v>553.9</v>
      </c>
      <c r="I26" s="238">
        <v>553.9</v>
      </c>
      <c r="J26" s="238">
        <v>0</v>
      </c>
      <c r="K26" s="238">
        <v>0</v>
      </c>
      <c r="L26" s="238">
        <v>65.5</v>
      </c>
      <c r="M26" s="238">
        <v>0</v>
      </c>
      <c r="N26" s="238">
        <v>65.5</v>
      </c>
      <c r="O26" s="238">
        <v>65.2</v>
      </c>
      <c r="P26" s="238">
        <v>684</v>
      </c>
      <c r="Q26" s="238">
        <v>684</v>
      </c>
      <c r="R26" s="238">
        <v>0</v>
      </c>
      <c r="S26" s="233">
        <v>0</v>
      </c>
      <c r="T26" s="58"/>
    </row>
    <row r="27" spans="1:20" s="6" customFormat="1" ht="20.25" customHeight="1">
      <c r="A27" s="345"/>
      <c r="B27" s="379"/>
      <c r="C27" s="320"/>
      <c r="D27" s="303"/>
      <c r="E27" s="303"/>
      <c r="F27" s="303"/>
      <c r="G27" s="55">
        <v>119</v>
      </c>
      <c r="H27" s="238">
        <v>167.5</v>
      </c>
      <c r="I27" s="238">
        <v>167.5</v>
      </c>
      <c r="J27" s="238">
        <v>0</v>
      </c>
      <c r="K27" s="238">
        <v>0</v>
      </c>
      <c r="L27" s="238">
        <v>19.7</v>
      </c>
      <c r="M27" s="238">
        <v>0</v>
      </c>
      <c r="N27" s="238">
        <v>19.7</v>
      </c>
      <c r="O27" s="238">
        <v>19.7</v>
      </c>
      <c r="P27" s="238">
        <v>283.5</v>
      </c>
      <c r="Q27" s="238">
        <v>283.5</v>
      </c>
      <c r="R27" s="238">
        <v>0</v>
      </c>
      <c r="S27" s="233">
        <v>0</v>
      </c>
      <c r="T27" s="58"/>
    </row>
    <row r="28" spans="1:20" s="6" customFormat="1" ht="18" customHeight="1">
      <c r="A28" s="345"/>
      <c r="B28" s="379"/>
      <c r="C28" s="320"/>
      <c r="D28" s="303"/>
      <c r="E28" s="303"/>
      <c r="F28" s="303"/>
      <c r="G28" s="55">
        <v>610</v>
      </c>
      <c r="H28" s="238">
        <f>H29</f>
        <v>694.4</v>
      </c>
      <c r="I28" s="238">
        <f aca="true" t="shared" si="8" ref="I28:S28">I29</f>
        <v>694.4</v>
      </c>
      <c r="J28" s="238">
        <f t="shared" si="8"/>
        <v>0</v>
      </c>
      <c r="K28" s="238">
        <f t="shared" si="8"/>
        <v>0</v>
      </c>
      <c r="L28" s="238">
        <f t="shared" si="8"/>
        <v>650.1</v>
      </c>
      <c r="M28" s="238">
        <f t="shared" si="8"/>
        <v>0</v>
      </c>
      <c r="N28" s="238">
        <f t="shared" si="8"/>
        <v>650.1</v>
      </c>
      <c r="O28" s="238">
        <f t="shared" si="8"/>
        <v>641.4</v>
      </c>
      <c r="P28" s="238">
        <f t="shared" si="8"/>
        <v>6952.9</v>
      </c>
      <c r="Q28" s="238">
        <f t="shared" si="8"/>
        <v>6952.9</v>
      </c>
      <c r="R28" s="238">
        <f t="shared" si="8"/>
        <v>0</v>
      </c>
      <c r="S28" s="238">
        <f t="shared" si="8"/>
        <v>0</v>
      </c>
      <c r="T28" s="58"/>
    </row>
    <row r="29" spans="1:20" s="6" customFormat="1" ht="21" customHeight="1">
      <c r="A29" s="359"/>
      <c r="B29" s="380"/>
      <c r="C29" s="313"/>
      <c r="D29" s="311"/>
      <c r="E29" s="311"/>
      <c r="F29" s="311"/>
      <c r="G29" s="55">
        <v>611</v>
      </c>
      <c r="H29" s="238">
        <v>694.4</v>
      </c>
      <c r="I29" s="238">
        <v>694.4</v>
      </c>
      <c r="J29" s="238">
        <v>0</v>
      </c>
      <c r="K29" s="238">
        <v>0</v>
      </c>
      <c r="L29" s="238">
        <v>650.1</v>
      </c>
      <c r="M29" s="238">
        <v>0</v>
      </c>
      <c r="N29" s="238">
        <v>650.1</v>
      </c>
      <c r="O29" s="238">
        <v>641.4</v>
      </c>
      <c r="P29" s="238">
        <v>6952.9</v>
      </c>
      <c r="Q29" s="238">
        <v>6952.9</v>
      </c>
      <c r="R29" s="238">
        <v>0</v>
      </c>
      <c r="S29" s="233">
        <v>0</v>
      </c>
      <c r="T29" s="58"/>
    </row>
    <row r="30" spans="1:20" s="6" customFormat="1" ht="32.25" customHeight="1" hidden="1">
      <c r="A30" s="381"/>
      <c r="B30" s="381"/>
      <c r="C30" s="60"/>
      <c r="D30" s="56"/>
      <c r="E30" s="56"/>
      <c r="F30" s="56"/>
      <c r="G30" s="55">
        <v>224</v>
      </c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61"/>
    </row>
    <row r="31" spans="1:20" s="6" customFormat="1" ht="22.5" customHeight="1">
      <c r="A31" s="382" t="s">
        <v>165</v>
      </c>
      <c r="B31" s="383" t="s">
        <v>172</v>
      </c>
      <c r="C31" s="54" t="s">
        <v>23</v>
      </c>
      <c r="D31" s="196"/>
      <c r="E31" s="196"/>
      <c r="F31" s="196"/>
      <c r="G31" s="55"/>
      <c r="H31" s="238">
        <f>H33</f>
        <v>0</v>
      </c>
      <c r="I31" s="238">
        <f aca="true" t="shared" si="9" ref="I31:S31">I33</f>
        <v>0</v>
      </c>
      <c r="J31" s="238">
        <f t="shared" si="9"/>
        <v>260</v>
      </c>
      <c r="K31" s="238">
        <f t="shared" si="9"/>
        <v>0</v>
      </c>
      <c r="L31" s="238">
        <f t="shared" si="9"/>
        <v>260</v>
      </c>
      <c r="M31" s="238">
        <f t="shared" si="9"/>
        <v>0</v>
      </c>
      <c r="N31" s="238">
        <f t="shared" si="9"/>
        <v>260</v>
      </c>
      <c r="O31" s="238">
        <f t="shared" si="9"/>
        <v>0</v>
      </c>
      <c r="P31" s="238">
        <f t="shared" si="9"/>
        <v>260</v>
      </c>
      <c r="Q31" s="238">
        <f t="shared" si="9"/>
        <v>0</v>
      </c>
      <c r="R31" s="238">
        <f t="shared" si="9"/>
        <v>0</v>
      </c>
      <c r="S31" s="238">
        <f t="shared" si="9"/>
        <v>0</v>
      </c>
      <c r="T31" s="61"/>
    </row>
    <row r="32" spans="1:20" s="6" customFormat="1" ht="22.5" customHeight="1">
      <c r="A32" s="382"/>
      <c r="B32" s="383"/>
      <c r="C32" s="54" t="s">
        <v>36</v>
      </c>
      <c r="D32" s="196"/>
      <c r="E32" s="196"/>
      <c r="F32" s="196"/>
      <c r="G32" s="55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61"/>
    </row>
    <row r="33" spans="1:20" s="6" customFormat="1" ht="29.25" customHeight="1">
      <c r="A33" s="382"/>
      <c r="B33" s="383"/>
      <c r="C33" s="312" t="s">
        <v>158</v>
      </c>
      <c r="D33" s="302" t="s">
        <v>65</v>
      </c>
      <c r="E33" s="302" t="s">
        <v>66</v>
      </c>
      <c r="F33" s="302" t="s">
        <v>194</v>
      </c>
      <c r="G33" s="55">
        <v>610</v>
      </c>
      <c r="H33" s="238">
        <f>H34</f>
        <v>0</v>
      </c>
      <c r="I33" s="238">
        <f aca="true" t="shared" si="10" ref="I33:S33">I34</f>
        <v>0</v>
      </c>
      <c r="J33" s="238">
        <f t="shared" si="10"/>
        <v>260</v>
      </c>
      <c r="K33" s="238">
        <f t="shared" si="10"/>
        <v>0</v>
      </c>
      <c r="L33" s="238">
        <f t="shared" si="10"/>
        <v>260</v>
      </c>
      <c r="M33" s="238">
        <f t="shared" si="10"/>
        <v>0</v>
      </c>
      <c r="N33" s="238">
        <f t="shared" si="10"/>
        <v>260</v>
      </c>
      <c r="O33" s="238">
        <f t="shared" si="10"/>
        <v>0</v>
      </c>
      <c r="P33" s="238">
        <f t="shared" si="10"/>
        <v>260</v>
      </c>
      <c r="Q33" s="238">
        <f t="shared" si="10"/>
        <v>0</v>
      </c>
      <c r="R33" s="238">
        <f t="shared" si="10"/>
        <v>0</v>
      </c>
      <c r="S33" s="238">
        <f t="shared" si="10"/>
        <v>0</v>
      </c>
      <c r="T33" s="61"/>
    </row>
    <row r="34" spans="1:20" s="6" customFormat="1" ht="29.25" customHeight="1">
      <c r="A34" s="384"/>
      <c r="B34" s="385"/>
      <c r="C34" s="313"/>
      <c r="D34" s="311"/>
      <c r="E34" s="311"/>
      <c r="F34" s="311"/>
      <c r="G34" s="55">
        <v>612</v>
      </c>
      <c r="H34" s="238">
        <v>0</v>
      </c>
      <c r="I34" s="238">
        <v>0</v>
      </c>
      <c r="J34" s="238">
        <v>260</v>
      </c>
      <c r="K34" s="238">
        <v>0</v>
      </c>
      <c r="L34" s="238">
        <v>260</v>
      </c>
      <c r="M34" s="238">
        <v>0</v>
      </c>
      <c r="N34" s="238">
        <v>260</v>
      </c>
      <c r="O34" s="238">
        <v>0</v>
      </c>
      <c r="P34" s="238">
        <v>260</v>
      </c>
      <c r="Q34" s="238">
        <v>0</v>
      </c>
      <c r="R34" s="238">
        <v>0</v>
      </c>
      <c r="S34" s="238">
        <v>0</v>
      </c>
      <c r="T34" s="61"/>
    </row>
    <row r="35" spans="1:20" s="6" customFormat="1" ht="24.75" customHeight="1">
      <c r="A35" s="344" t="s">
        <v>166</v>
      </c>
      <c r="B35" s="386" t="s">
        <v>174</v>
      </c>
      <c r="C35" s="54" t="s">
        <v>23</v>
      </c>
      <c r="D35" s="62"/>
      <c r="E35" s="62"/>
      <c r="F35" s="62"/>
      <c r="G35" s="55"/>
      <c r="H35" s="59">
        <f>H37+H39</f>
        <v>114.5</v>
      </c>
      <c r="I35" s="252">
        <f aca="true" t="shared" si="11" ref="I35:S35">I37+I39</f>
        <v>76.5</v>
      </c>
      <c r="J35" s="59">
        <f t="shared" si="11"/>
        <v>114.5</v>
      </c>
      <c r="K35" s="59">
        <f t="shared" si="11"/>
        <v>21.200000000000003</v>
      </c>
      <c r="L35" s="59">
        <f t="shared" si="11"/>
        <v>114.5</v>
      </c>
      <c r="M35" s="59">
        <f t="shared" si="11"/>
        <v>47.4</v>
      </c>
      <c r="N35" s="59">
        <f t="shared" si="11"/>
        <v>114.5</v>
      </c>
      <c r="O35" s="59">
        <f t="shared" si="11"/>
        <v>75.5</v>
      </c>
      <c r="P35" s="59">
        <f t="shared" si="11"/>
        <v>128.9</v>
      </c>
      <c r="Q35" s="59">
        <f t="shared" si="11"/>
        <v>128.9</v>
      </c>
      <c r="R35" s="59">
        <f t="shared" si="11"/>
        <v>114.5</v>
      </c>
      <c r="S35" s="59">
        <f t="shared" si="11"/>
        <v>114.5</v>
      </c>
      <c r="T35" s="61"/>
    </row>
    <row r="36" spans="1:20" s="6" customFormat="1" ht="24.75" customHeight="1">
      <c r="A36" s="345"/>
      <c r="B36" s="387"/>
      <c r="C36" s="202" t="s">
        <v>36</v>
      </c>
      <c r="D36" s="194"/>
      <c r="E36" s="194"/>
      <c r="F36" s="194"/>
      <c r="G36" s="55"/>
      <c r="H36" s="59"/>
      <c r="I36" s="59"/>
      <c r="J36" s="59"/>
      <c r="K36" s="72"/>
      <c r="L36" s="59"/>
      <c r="M36" s="59"/>
      <c r="N36" s="59"/>
      <c r="O36" s="59"/>
      <c r="P36" s="59"/>
      <c r="Q36" s="59"/>
      <c r="R36" s="59"/>
      <c r="S36" s="59"/>
      <c r="T36" s="61"/>
    </row>
    <row r="37" spans="1:20" s="6" customFormat="1" ht="18.75" customHeight="1">
      <c r="A37" s="345"/>
      <c r="B37" s="387"/>
      <c r="C37" s="314" t="s">
        <v>158</v>
      </c>
      <c r="D37" s="302" t="s">
        <v>65</v>
      </c>
      <c r="E37" s="302" t="s">
        <v>76</v>
      </c>
      <c r="F37" s="302" t="s">
        <v>195</v>
      </c>
      <c r="G37" s="55">
        <v>610</v>
      </c>
      <c r="H37" s="59">
        <f>H38</f>
        <v>70.1</v>
      </c>
      <c r="I37" s="59">
        <f aca="true" t="shared" si="12" ref="I37:S37">I38</f>
        <v>53.4</v>
      </c>
      <c r="J37" s="59">
        <f t="shared" si="12"/>
        <v>76.5</v>
      </c>
      <c r="K37" s="59">
        <f t="shared" si="12"/>
        <v>12.8</v>
      </c>
      <c r="L37" s="59">
        <f t="shared" si="12"/>
        <v>76.5</v>
      </c>
      <c r="M37" s="59">
        <f t="shared" si="12"/>
        <v>26.5</v>
      </c>
      <c r="N37" s="59">
        <f t="shared" si="12"/>
        <v>67.5</v>
      </c>
      <c r="O37" s="59">
        <f t="shared" si="12"/>
        <v>38.4</v>
      </c>
      <c r="P37" s="59">
        <f t="shared" si="12"/>
        <v>62.2</v>
      </c>
      <c r="Q37" s="59">
        <f t="shared" si="12"/>
        <v>62.2</v>
      </c>
      <c r="R37" s="59">
        <f t="shared" si="12"/>
        <v>76.5</v>
      </c>
      <c r="S37" s="59">
        <f t="shared" si="12"/>
        <v>76.5</v>
      </c>
      <c r="T37" s="61"/>
    </row>
    <row r="38" spans="1:20" s="6" customFormat="1" ht="18.75" customHeight="1">
      <c r="A38" s="345"/>
      <c r="B38" s="387"/>
      <c r="C38" s="315"/>
      <c r="D38" s="303"/>
      <c r="E38" s="303"/>
      <c r="F38" s="303"/>
      <c r="G38" s="55">
        <v>612</v>
      </c>
      <c r="H38" s="59">
        <v>70.1</v>
      </c>
      <c r="I38" s="59">
        <v>53.4</v>
      </c>
      <c r="J38" s="59">
        <v>76.5</v>
      </c>
      <c r="K38" s="59">
        <v>12.8</v>
      </c>
      <c r="L38" s="59">
        <v>76.5</v>
      </c>
      <c r="M38" s="59">
        <v>26.5</v>
      </c>
      <c r="N38" s="59">
        <v>67.5</v>
      </c>
      <c r="O38" s="59">
        <v>38.4</v>
      </c>
      <c r="P38" s="59">
        <v>62.2</v>
      </c>
      <c r="Q38" s="59">
        <v>62.2</v>
      </c>
      <c r="R38" s="59">
        <v>76.5</v>
      </c>
      <c r="S38" s="59">
        <v>76.5</v>
      </c>
      <c r="T38" s="61"/>
    </row>
    <row r="39" spans="1:20" s="6" customFormat="1" ht="18.75" customHeight="1">
      <c r="A39" s="345"/>
      <c r="B39" s="387"/>
      <c r="C39" s="315"/>
      <c r="D39" s="303"/>
      <c r="E39" s="303"/>
      <c r="F39" s="303"/>
      <c r="G39" s="55">
        <v>240</v>
      </c>
      <c r="H39" s="59">
        <f>H40</f>
        <v>44.4</v>
      </c>
      <c r="I39" s="59">
        <f aca="true" t="shared" si="13" ref="I39:S39">I40</f>
        <v>23.1</v>
      </c>
      <c r="J39" s="59">
        <f t="shared" si="13"/>
        <v>38</v>
      </c>
      <c r="K39" s="59">
        <f t="shared" si="13"/>
        <v>8.4</v>
      </c>
      <c r="L39" s="59">
        <f t="shared" si="13"/>
        <v>38</v>
      </c>
      <c r="M39" s="59">
        <f t="shared" si="13"/>
        <v>20.9</v>
      </c>
      <c r="N39" s="59">
        <f t="shared" si="13"/>
        <v>47</v>
      </c>
      <c r="O39" s="59">
        <f t="shared" si="13"/>
        <v>37.1</v>
      </c>
      <c r="P39" s="59">
        <f t="shared" si="13"/>
        <v>66.7</v>
      </c>
      <c r="Q39" s="59">
        <f t="shared" si="13"/>
        <v>66.7</v>
      </c>
      <c r="R39" s="59">
        <f t="shared" si="13"/>
        <v>38</v>
      </c>
      <c r="S39" s="59">
        <f t="shared" si="13"/>
        <v>38</v>
      </c>
      <c r="T39" s="61"/>
    </row>
    <row r="40" spans="1:20" s="6" customFormat="1" ht="16.5" customHeight="1">
      <c r="A40" s="359"/>
      <c r="B40" s="388"/>
      <c r="C40" s="316"/>
      <c r="D40" s="311"/>
      <c r="E40" s="311"/>
      <c r="F40" s="311"/>
      <c r="G40" s="55">
        <v>244</v>
      </c>
      <c r="H40" s="59">
        <v>44.4</v>
      </c>
      <c r="I40" s="59">
        <v>23.1</v>
      </c>
      <c r="J40" s="59">
        <v>38</v>
      </c>
      <c r="K40" s="59">
        <v>8.4</v>
      </c>
      <c r="L40" s="59">
        <v>38</v>
      </c>
      <c r="M40" s="59">
        <v>20.9</v>
      </c>
      <c r="N40" s="59">
        <v>47</v>
      </c>
      <c r="O40" s="59">
        <v>37.1</v>
      </c>
      <c r="P40" s="59">
        <v>66.7</v>
      </c>
      <c r="Q40" s="59">
        <v>66.7</v>
      </c>
      <c r="R40" s="59">
        <v>38</v>
      </c>
      <c r="S40" s="59">
        <v>38</v>
      </c>
      <c r="T40" s="61"/>
    </row>
    <row r="41" spans="1:20" s="6" customFormat="1" ht="21" customHeight="1">
      <c r="A41" s="344" t="s">
        <v>167</v>
      </c>
      <c r="B41" s="344" t="s">
        <v>176</v>
      </c>
      <c r="C41" s="54" t="s">
        <v>23</v>
      </c>
      <c r="D41" s="62"/>
      <c r="E41" s="62"/>
      <c r="F41" s="62"/>
      <c r="G41" s="55"/>
      <c r="H41" s="59">
        <f>H43+H45</f>
        <v>1522.8</v>
      </c>
      <c r="I41" s="59">
        <f aca="true" t="shared" si="14" ref="I41:S41">I43+I45</f>
        <v>1279.9</v>
      </c>
      <c r="J41" s="59">
        <f t="shared" si="14"/>
        <v>1633.6</v>
      </c>
      <c r="K41" s="59">
        <f t="shared" si="14"/>
        <v>130.8</v>
      </c>
      <c r="L41" s="59">
        <f t="shared" si="14"/>
        <v>1633.6</v>
      </c>
      <c r="M41" s="59">
        <f t="shared" si="14"/>
        <v>329.3</v>
      </c>
      <c r="N41" s="59">
        <f t="shared" si="14"/>
        <v>1633.6</v>
      </c>
      <c r="O41" s="59">
        <f t="shared" si="14"/>
        <v>458</v>
      </c>
      <c r="P41" s="59">
        <f t="shared" si="14"/>
        <v>745</v>
      </c>
      <c r="Q41" s="59">
        <f t="shared" si="14"/>
        <v>636.5</v>
      </c>
      <c r="R41" s="59">
        <f t="shared" si="14"/>
        <v>1633.6</v>
      </c>
      <c r="S41" s="59">
        <f t="shared" si="14"/>
        <v>1633.6</v>
      </c>
      <c r="T41" s="61"/>
    </row>
    <row r="42" spans="1:20" s="6" customFormat="1" ht="21" customHeight="1">
      <c r="A42" s="345"/>
      <c r="B42" s="345"/>
      <c r="C42" s="54" t="s">
        <v>36</v>
      </c>
      <c r="D42" s="194"/>
      <c r="E42" s="194"/>
      <c r="F42" s="194"/>
      <c r="G42" s="55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61"/>
    </row>
    <row r="43" spans="1:20" s="6" customFormat="1" ht="21" customHeight="1">
      <c r="A43" s="345"/>
      <c r="B43" s="345"/>
      <c r="C43" s="304" t="s">
        <v>158</v>
      </c>
      <c r="D43" s="302" t="s">
        <v>65</v>
      </c>
      <c r="E43" s="302" t="s">
        <v>177</v>
      </c>
      <c r="F43" s="302" t="s">
        <v>370</v>
      </c>
      <c r="G43" s="55">
        <v>240</v>
      </c>
      <c r="H43" s="59">
        <f>H44</f>
        <v>15.1</v>
      </c>
      <c r="I43" s="59">
        <f aca="true" t="shared" si="15" ref="I43:S43">I44</f>
        <v>12.7</v>
      </c>
      <c r="J43" s="59">
        <f t="shared" si="15"/>
        <v>16.5</v>
      </c>
      <c r="K43" s="59">
        <f t="shared" si="15"/>
        <v>1.3</v>
      </c>
      <c r="L43" s="59">
        <f t="shared" si="15"/>
        <v>16.5</v>
      </c>
      <c r="M43" s="59">
        <f t="shared" si="15"/>
        <v>3.3</v>
      </c>
      <c r="N43" s="59">
        <f t="shared" si="15"/>
        <v>16.5</v>
      </c>
      <c r="O43" s="59">
        <f t="shared" si="15"/>
        <v>4.5</v>
      </c>
      <c r="P43" s="59">
        <f t="shared" si="15"/>
        <v>16.5</v>
      </c>
      <c r="Q43" s="59">
        <f t="shared" si="15"/>
        <v>6.3</v>
      </c>
      <c r="R43" s="59">
        <f t="shared" si="15"/>
        <v>16.5</v>
      </c>
      <c r="S43" s="59">
        <f t="shared" si="15"/>
        <v>16.5</v>
      </c>
      <c r="T43" s="61"/>
    </row>
    <row r="44" spans="1:20" s="6" customFormat="1" ht="22.5" customHeight="1">
      <c r="A44" s="345"/>
      <c r="B44" s="345"/>
      <c r="C44" s="307"/>
      <c r="D44" s="303"/>
      <c r="E44" s="303"/>
      <c r="F44" s="303"/>
      <c r="G44" s="55">
        <v>244</v>
      </c>
      <c r="H44" s="59">
        <v>15.1</v>
      </c>
      <c r="I44" s="59">
        <v>12.7</v>
      </c>
      <c r="J44" s="59">
        <v>16.5</v>
      </c>
      <c r="K44" s="59">
        <v>1.3</v>
      </c>
      <c r="L44" s="59">
        <v>16.5</v>
      </c>
      <c r="M44" s="59">
        <v>3.3</v>
      </c>
      <c r="N44" s="59">
        <v>16.5</v>
      </c>
      <c r="O44" s="59">
        <v>4.5</v>
      </c>
      <c r="P44" s="59">
        <v>16.5</v>
      </c>
      <c r="Q44" s="59">
        <v>6.3</v>
      </c>
      <c r="R44" s="59">
        <v>16.5</v>
      </c>
      <c r="S44" s="59">
        <v>16.5</v>
      </c>
      <c r="T44" s="61"/>
    </row>
    <row r="45" spans="1:20" s="6" customFormat="1" ht="21.75" customHeight="1">
      <c r="A45" s="359"/>
      <c r="B45" s="359"/>
      <c r="C45" s="305"/>
      <c r="D45" s="311"/>
      <c r="E45" s="311"/>
      <c r="F45" s="311"/>
      <c r="G45" s="55">
        <v>321</v>
      </c>
      <c r="H45" s="59">
        <v>1507.7</v>
      </c>
      <c r="I45" s="59">
        <v>1267.2</v>
      </c>
      <c r="J45" s="59">
        <v>1617.1</v>
      </c>
      <c r="K45" s="59">
        <v>129.5</v>
      </c>
      <c r="L45" s="59">
        <v>1617.1</v>
      </c>
      <c r="M45" s="59">
        <v>326</v>
      </c>
      <c r="N45" s="59">
        <v>1617.1</v>
      </c>
      <c r="O45" s="59">
        <v>453.5</v>
      </c>
      <c r="P45" s="59">
        <v>728.5</v>
      </c>
      <c r="Q45" s="59">
        <v>630.2</v>
      </c>
      <c r="R45" s="59">
        <v>1617.1</v>
      </c>
      <c r="S45" s="59">
        <v>1617.1</v>
      </c>
      <c r="T45" s="61"/>
    </row>
    <row r="46" spans="1:20" s="6" customFormat="1" ht="23.25" customHeight="1">
      <c r="A46" s="344" t="s">
        <v>169</v>
      </c>
      <c r="B46" s="344" t="s">
        <v>179</v>
      </c>
      <c r="C46" s="54" t="s">
        <v>23</v>
      </c>
      <c r="D46" s="62"/>
      <c r="E46" s="62"/>
      <c r="F46" s="62"/>
      <c r="G46" s="55"/>
      <c r="H46" s="242">
        <f>H48+H50+H52</f>
        <v>2736.9900000000002</v>
      </c>
      <c r="I46" s="242">
        <f aca="true" t="shared" si="16" ref="I46:S46">I48+I50+I52</f>
        <v>2735.96</v>
      </c>
      <c r="J46" s="243">
        <f t="shared" si="16"/>
        <v>0</v>
      </c>
      <c r="K46" s="243">
        <f t="shared" si="16"/>
        <v>0</v>
      </c>
      <c r="L46" s="243">
        <f t="shared" si="16"/>
        <v>2611.8</v>
      </c>
      <c r="M46" s="243">
        <f t="shared" si="16"/>
        <v>0</v>
      </c>
      <c r="N46" s="243">
        <f t="shared" si="16"/>
        <v>2611.8</v>
      </c>
      <c r="O46" s="243">
        <f t="shared" si="16"/>
        <v>2611.8</v>
      </c>
      <c r="P46" s="243">
        <f t="shared" si="16"/>
        <v>2611.8</v>
      </c>
      <c r="Q46" s="243">
        <f t="shared" si="16"/>
        <v>2611.8</v>
      </c>
      <c r="R46" s="243">
        <f t="shared" si="16"/>
        <v>0</v>
      </c>
      <c r="S46" s="243">
        <f t="shared" si="16"/>
        <v>0</v>
      </c>
      <c r="T46" s="61"/>
    </row>
    <row r="47" spans="1:20" s="6" customFormat="1" ht="23.25" customHeight="1">
      <c r="A47" s="345"/>
      <c r="B47" s="345"/>
      <c r="C47" s="203" t="s">
        <v>36</v>
      </c>
      <c r="D47" s="198"/>
      <c r="E47" s="198"/>
      <c r="F47" s="198"/>
      <c r="G47" s="55"/>
      <c r="H47" s="243"/>
      <c r="I47" s="243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61"/>
    </row>
    <row r="48" spans="1:20" s="6" customFormat="1" ht="21.75" customHeight="1">
      <c r="A48" s="345"/>
      <c r="B48" s="345"/>
      <c r="C48" s="304" t="s">
        <v>158</v>
      </c>
      <c r="D48" s="302" t="s">
        <v>65</v>
      </c>
      <c r="E48" s="302" t="s">
        <v>66</v>
      </c>
      <c r="F48" s="302" t="s">
        <v>196</v>
      </c>
      <c r="G48" s="55">
        <v>240</v>
      </c>
      <c r="H48" s="243">
        <f>H49</f>
        <v>68.69</v>
      </c>
      <c r="I48" s="243">
        <f aca="true" t="shared" si="17" ref="I48:S48">I49</f>
        <v>68.69</v>
      </c>
      <c r="J48" s="243">
        <f t="shared" si="17"/>
        <v>0</v>
      </c>
      <c r="K48" s="243">
        <f t="shared" si="17"/>
        <v>0</v>
      </c>
      <c r="L48" s="243">
        <f t="shared" si="17"/>
        <v>434</v>
      </c>
      <c r="M48" s="243">
        <f t="shared" si="17"/>
        <v>0</v>
      </c>
      <c r="N48" s="243">
        <f t="shared" si="17"/>
        <v>434</v>
      </c>
      <c r="O48" s="243">
        <f t="shared" si="17"/>
        <v>434</v>
      </c>
      <c r="P48" s="243">
        <f t="shared" si="17"/>
        <v>434</v>
      </c>
      <c r="Q48" s="243">
        <f t="shared" si="17"/>
        <v>434</v>
      </c>
      <c r="R48" s="243">
        <f t="shared" si="17"/>
        <v>0</v>
      </c>
      <c r="S48" s="243">
        <f t="shared" si="17"/>
        <v>0</v>
      </c>
      <c r="T48" s="61"/>
    </row>
    <row r="49" spans="1:20" s="6" customFormat="1" ht="24" customHeight="1">
      <c r="A49" s="345"/>
      <c r="B49" s="345"/>
      <c r="C49" s="307"/>
      <c r="D49" s="303"/>
      <c r="E49" s="303"/>
      <c r="F49" s="303"/>
      <c r="G49" s="55">
        <v>244</v>
      </c>
      <c r="H49" s="243">
        <v>68.69</v>
      </c>
      <c r="I49" s="243">
        <v>68.69</v>
      </c>
      <c r="J49" s="234">
        <v>0</v>
      </c>
      <c r="K49" s="234">
        <v>0</v>
      </c>
      <c r="L49" s="234">
        <v>434</v>
      </c>
      <c r="M49" s="234">
        <v>0</v>
      </c>
      <c r="N49" s="234">
        <v>434</v>
      </c>
      <c r="O49" s="234">
        <v>434</v>
      </c>
      <c r="P49" s="234">
        <v>434</v>
      </c>
      <c r="Q49" s="234">
        <v>434</v>
      </c>
      <c r="R49" s="234">
        <v>0</v>
      </c>
      <c r="S49" s="234">
        <v>0</v>
      </c>
      <c r="T49" s="61"/>
    </row>
    <row r="50" spans="1:20" s="6" customFormat="1" ht="23.25" customHeight="1">
      <c r="A50" s="345"/>
      <c r="B50" s="345"/>
      <c r="C50" s="307"/>
      <c r="D50" s="303"/>
      <c r="E50" s="303"/>
      <c r="F50" s="303"/>
      <c r="G50" s="55">
        <v>610</v>
      </c>
      <c r="H50" s="243">
        <f>H51</f>
        <v>2668.3</v>
      </c>
      <c r="I50" s="243">
        <f aca="true" t="shared" si="18" ref="I50:S50">I51</f>
        <v>2667.27</v>
      </c>
      <c r="J50" s="243">
        <f t="shared" si="18"/>
        <v>0</v>
      </c>
      <c r="K50" s="243">
        <f t="shared" si="18"/>
        <v>0</v>
      </c>
      <c r="L50" s="243">
        <f t="shared" si="18"/>
        <v>2177.8</v>
      </c>
      <c r="M50" s="243">
        <f t="shared" si="18"/>
        <v>0</v>
      </c>
      <c r="N50" s="243">
        <f t="shared" si="18"/>
        <v>2177.8</v>
      </c>
      <c r="O50" s="243">
        <f t="shared" si="18"/>
        <v>2177.8</v>
      </c>
      <c r="P50" s="243">
        <f t="shared" si="18"/>
        <v>2177.8</v>
      </c>
      <c r="Q50" s="243">
        <f t="shared" si="18"/>
        <v>2177.8</v>
      </c>
      <c r="R50" s="243">
        <f t="shared" si="18"/>
        <v>0</v>
      </c>
      <c r="S50" s="243">
        <f t="shared" si="18"/>
        <v>0</v>
      </c>
      <c r="T50" s="61"/>
    </row>
    <row r="51" spans="1:20" s="6" customFormat="1" ht="23.25" customHeight="1">
      <c r="A51" s="345"/>
      <c r="B51" s="345"/>
      <c r="C51" s="307"/>
      <c r="D51" s="303"/>
      <c r="E51" s="303"/>
      <c r="F51" s="303"/>
      <c r="G51" s="55">
        <v>612</v>
      </c>
      <c r="H51" s="234">
        <v>2668.3</v>
      </c>
      <c r="I51" s="234">
        <v>2667.27</v>
      </c>
      <c r="J51" s="234">
        <v>0</v>
      </c>
      <c r="K51" s="234">
        <v>0</v>
      </c>
      <c r="L51" s="234">
        <v>2177.8</v>
      </c>
      <c r="M51" s="234">
        <v>0</v>
      </c>
      <c r="N51" s="234">
        <v>2177.8</v>
      </c>
      <c r="O51" s="234">
        <v>2177.8</v>
      </c>
      <c r="P51" s="234">
        <v>2177.8</v>
      </c>
      <c r="Q51" s="234">
        <v>2177.8</v>
      </c>
      <c r="R51" s="234">
        <v>0</v>
      </c>
      <c r="S51" s="234">
        <v>0</v>
      </c>
      <c r="T51" s="61"/>
    </row>
    <row r="52" spans="1:20" s="6" customFormat="1" ht="21.75" customHeight="1">
      <c r="A52" s="359"/>
      <c r="B52" s="359"/>
      <c r="C52" s="305"/>
      <c r="D52" s="311"/>
      <c r="E52" s="311"/>
      <c r="F52" s="311"/>
      <c r="G52" s="55">
        <v>464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61"/>
    </row>
    <row r="53" spans="1:20" s="6" customFormat="1" ht="24.75" customHeight="1">
      <c r="A53" s="344" t="s">
        <v>170</v>
      </c>
      <c r="B53" s="344" t="s">
        <v>181</v>
      </c>
      <c r="C53" s="54" t="s">
        <v>23</v>
      </c>
      <c r="D53" s="62"/>
      <c r="E53" s="62"/>
      <c r="F53" s="62"/>
      <c r="G53" s="55"/>
      <c r="H53" s="73">
        <f>H55+H58+H59+H63</f>
        <v>191292.56</v>
      </c>
      <c r="I53" s="73">
        <f aca="true" t="shared" si="19" ref="I53:S53">I55+I58+I59+I63</f>
        <v>191161.97</v>
      </c>
      <c r="J53" s="73">
        <f t="shared" si="19"/>
        <v>197228.88999999998</v>
      </c>
      <c r="K53" s="73">
        <f t="shared" si="19"/>
        <v>34640.24</v>
      </c>
      <c r="L53" s="73">
        <f t="shared" si="19"/>
        <v>197228.88</v>
      </c>
      <c r="M53" s="73">
        <f t="shared" si="19"/>
        <v>103304.26000000001</v>
      </c>
      <c r="N53" s="73">
        <f t="shared" si="19"/>
        <v>197228.88</v>
      </c>
      <c r="O53" s="73">
        <f t="shared" si="19"/>
        <v>132503.21</v>
      </c>
      <c r="P53" s="73">
        <f t="shared" si="19"/>
        <v>199091.00000000003</v>
      </c>
      <c r="Q53" s="73">
        <f t="shared" si="19"/>
        <v>198692.2</v>
      </c>
      <c r="R53" s="73">
        <f t="shared" si="19"/>
        <v>192706.2</v>
      </c>
      <c r="S53" s="73">
        <f t="shared" si="19"/>
        <v>192706.2</v>
      </c>
      <c r="T53" s="61"/>
    </row>
    <row r="54" spans="1:20" s="6" customFormat="1" ht="24.75" customHeight="1">
      <c r="A54" s="345"/>
      <c r="B54" s="345"/>
      <c r="C54" s="203" t="s">
        <v>36</v>
      </c>
      <c r="D54" s="194"/>
      <c r="E54" s="194"/>
      <c r="F54" s="194"/>
      <c r="G54" s="55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61"/>
    </row>
    <row r="55" spans="1:20" s="6" customFormat="1" ht="24.75" customHeight="1">
      <c r="A55" s="345"/>
      <c r="B55" s="345"/>
      <c r="C55" s="304" t="s">
        <v>158</v>
      </c>
      <c r="D55" s="302" t="s">
        <v>65</v>
      </c>
      <c r="E55" s="302" t="s">
        <v>66</v>
      </c>
      <c r="F55" s="302" t="s">
        <v>197</v>
      </c>
      <c r="G55" s="55">
        <v>610</v>
      </c>
      <c r="H55" s="59">
        <f>H56+H57</f>
        <v>172738.28</v>
      </c>
      <c r="I55" s="59">
        <f aca="true" t="shared" si="20" ref="I55:S55">I56+I57</f>
        <v>172607.84</v>
      </c>
      <c r="J55" s="59">
        <f t="shared" si="20"/>
        <v>174568.87</v>
      </c>
      <c r="K55" s="59">
        <f t="shared" si="20"/>
        <v>31346.21</v>
      </c>
      <c r="L55" s="59">
        <f t="shared" si="20"/>
        <v>174568.87</v>
      </c>
      <c r="M55" s="59">
        <f t="shared" si="20"/>
        <v>92764.06</v>
      </c>
      <c r="N55" s="59">
        <f t="shared" si="20"/>
        <v>174568.87</v>
      </c>
      <c r="O55" s="59">
        <f t="shared" si="20"/>
        <v>119142.62</v>
      </c>
      <c r="P55" s="59">
        <f t="shared" si="20"/>
        <v>178434.90000000002</v>
      </c>
      <c r="Q55" s="59">
        <f t="shared" si="20"/>
        <v>178092.80000000002</v>
      </c>
      <c r="R55" s="59">
        <f t="shared" si="20"/>
        <v>169337.5</v>
      </c>
      <c r="S55" s="59">
        <f t="shared" si="20"/>
        <v>169337.5</v>
      </c>
      <c r="T55" s="61"/>
    </row>
    <row r="56" spans="1:20" s="6" customFormat="1" ht="18.75" customHeight="1">
      <c r="A56" s="345"/>
      <c r="B56" s="345"/>
      <c r="C56" s="307"/>
      <c r="D56" s="303"/>
      <c r="E56" s="303"/>
      <c r="F56" s="303"/>
      <c r="G56" s="55">
        <v>611</v>
      </c>
      <c r="H56" s="59">
        <v>157180.49</v>
      </c>
      <c r="I56" s="59">
        <v>157050.08</v>
      </c>
      <c r="J56" s="59">
        <v>168492</v>
      </c>
      <c r="K56" s="59">
        <v>30811.1</v>
      </c>
      <c r="L56" s="59">
        <v>168692</v>
      </c>
      <c r="M56" s="59">
        <v>91778.2</v>
      </c>
      <c r="N56" s="59">
        <v>168552.35</v>
      </c>
      <c r="O56" s="59">
        <v>114754.05</v>
      </c>
      <c r="P56" s="59">
        <v>168509.2</v>
      </c>
      <c r="Q56" s="59">
        <v>168167.1</v>
      </c>
      <c r="R56" s="59">
        <v>164300</v>
      </c>
      <c r="S56" s="59">
        <v>164300</v>
      </c>
      <c r="T56" s="61"/>
    </row>
    <row r="57" spans="1:20" s="6" customFormat="1" ht="23.25" customHeight="1">
      <c r="A57" s="345"/>
      <c r="B57" s="345"/>
      <c r="C57" s="307"/>
      <c r="D57" s="303"/>
      <c r="E57" s="303"/>
      <c r="F57" s="303"/>
      <c r="G57" s="55">
        <v>612</v>
      </c>
      <c r="H57" s="59">
        <v>15557.79</v>
      </c>
      <c r="I57" s="59">
        <v>15557.76</v>
      </c>
      <c r="J57" s="59">
        <v>6076.87</v>
      </c>
      <c r="K57" s="59">
        <v>535.11</v>
      </c>
      <c r="L57" s="59">
        <v>5876.87</v>
      </c>
      <c r="M57" s="59">
        <v>985.86</v>
      </c>
      <c r="N57" s="59">
        <v>6016.52</v>
      </c>
      <c r="O57" s="59">
        <v>4388.57</v>
      </c>
      <c r="P57" s="59">
        <v>9925.7</v>
      </c>
      <c r="Q57" s="59">
        <v>9925.7</v>
      </c>
      <c r="R57" s="59">
        <v>5037.5</v>
      </c>
      <c r="S57" s="59">
        <v>5037.5</v>
      </c>
      <c r="T57" s="61"/>
    </row>
    <row r="58" spans="1:20" s="6" customFormat="1" ht="23.25" customHeight="1">
      <c r="A58" s="345"/>
      <c r="B58" s="345"/>
      <c r="C58" s="307"/>
      <c r="D58" s="303"/>
      <c r="E58" s="303"/>
      <c r="F58" s="303"/>
      <c r="G58" s="55">
        <v>853</v>
      </c>
      <c r="H58" s="59"/>
      <c r="I58" s="59"/>
      <c r="J58" s="59"/>
      <c r="K58" s="59"/>
      <c r="L58" s="59">
        <v>1</v>
      </c>
      <c r="M58" s="59">
        <v>1</v>
      </c>
      <c r="N58" s="59">
        <v>1</v>
      </c>
      <c r="O58" s="59">
        <v>1</v>
      </c>
      <c r="P58" s="59">
        <v>1679</v>
      </c>
      <c r="Q58" s="59">
        <v>1679</v>
      </c>
      <c r="R58" s="59">
        <v>0</v>
      </c>
      <c r="S58" s="59">
        <v>0</v>
      </c>
      <c r="T58" s="61"/>
    </row>
    <row r="59" spans="1:20" s="6" customFormat="1" ht="18.75" customHeight="1">
      <c r="A59" s="345"/>
      <c r="B59" s="345"/>
      <c r="C59" s="307"/>
      <c r="D59" s="303"/>
      <c r="E59" s="303"/>
      <c r="F59" s="303"/>
      <c r="G59" s="55">
        <v>110</v>
      </c>
      <c r="H59" s="59">
        <f>H60+H61+H62</f>
        <v>17640.8</v>
      </c>
      <c r="I59" s="59">
        <f aca="true" t="shared" si="21" ref="I59:S59">I60+I61+I62</f>
        <v>17640.66</v>
      </c>
      <c r="J59" s="59">
        <f t="shared" si="21"/>
        <v>21931.19</v>
      </c>
      <c r="K59" s="59">
        <f t="shared" si="21"/>
        <v>3274.95</v>
      </c>
      <c r="L59" s="59">
        <f t="shared" si="21"/>
        <v>21930.19</v>
      </c>
      <c r="M59" s="59">
        <f t="shared" si="21"/>
        <v>10327.349999999999</v>
      </c>
      <c r="N59" s="59">
        <f t="shared" si="21"/>
        <v>21930.19</v>
      </c>
      <c r="O59" s="59">
        <f t="shared" si="21"/>
        <v>12966.359999999999</v>
      </c>
      <c r="P59" s="59">
        <f t="shared" si="21"/>
        <v>18275.5</v>
      </c>
      <c r="Q59" s="59">
        <f t="shared" si="21"/>
        <v>18226.4</v>
      </c>
      <c r="R59" s="59">
        <f t="shared" si="21"/>
        <v>22688.7</v>
      </c>
      <c r="S59" s="59">
        <f t="shared" si="21"/>
        <v>22688.7</v>
      </c>
      <c r="T59" s="61"/>
    </row>
    <row r="60" spans="1:20" s="6" customFormat="1" ht="18.75" customHeight="1">
      <c r="A60" s="345"/>
      <c r="B60" s="345"/>
      <c r="C60" s="307"/>
      <c r="D60" s="303"/>
      <c r="E60" s="303"/>
      <c r="F60" s="303"/>
      <c r="G60" s="55">
        <v>111</v>
      </c>
      <c r="H60" s="59">
        <v>13546.93</v>
      </c>
      <c r="I60" s="59">
        <v>13546.79</v>
      </c>
      <c r="J60" s="59">
        <v>17351.69</v>
      </c>
      <c r="K60" s="59">
        <v>2585.17</v>
      </c>
      <c r="L60" s="59">
        <v>17351.69</v>
      </c>
      <c r="M60" s="59">
        <v>8555.97</v>
      </c>
      <c r="N60" s="59">
        <v>17351.69</v>
      </c>
      <c r="O60" s="59">
        <v>9934.71</v>
      </c>
      <c r="P60" s="59">
        <v>14056.8</v>
      </c>
      <c r="Q60" s="59">
        <v>14013.7</v>
      </c>
      <c r="R60" s="59">
        <v>18285.4</v>
      </c>
      <c r="S60" s="59">
        <v>18285.4</v>
      </c>
      <c r="T60" s="61"/>
    </row>
    <row r="61" spans="1:20" s="6" customFormat="1" ht="18.75" customHeight="1">
      <c r="A61" s="345"/>
      <c r="B61" s="345"/>
      <c r="C61" s="307"/>
      <c r="D61" s="303"/>
      <c r="E61" s="303"/>
      <c r="F61" s="303"/>
      <c r="G61" s="55">
        <v>112</v>
      </c>
      <c r="H61" s="59">
        <v>2.5</v>
      </c>
      <c r="I61" s="59">
        <v>2.5</v>
      </c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61"/>
    </row>
    <row r="62" spans="1:20" s="6" customFormat="1" ht="18.75" customHeight="1">
      <c r="A62" s="345"/>
      <c r="B62" s="345"/>
      <c r="C62" s="307"/>
      <c r="D62" s="303"/>
      <c r="E62" s="303"/>
      <c r="F62" s="303"/>
      <c r="G62" s="55">
        <v>119</v>
      </c>
      <c r="H62" s="59">
        <v>4091.37</v>
      </c>
      <c r="I62" s="59">
        <v>4091.37</v>
      </c>
      <c r="J62" s="59">
        <v>4579.5</v>
      </c>
      <c r="K62" s="59">
        <v>689.78</v>
      </c>
      <c r="L62" s="59">
        <v>4578.5</v>
      </c>
      <c r="M62" s="59">
        <v>1771.38</v>
      </c>
      <c r="N62" s="59">
        <v>4578.5</v>
      </c>
      <c r="O62" s="59">
        <v>3031.65</v>
      </c>
      <c r="P62" s="59">
        <v>4218.7</v>
      </c>
      <c r="Q62" s="59">
        <v>4212.7</v>
      </c>
      <c r="R62" s="59">
        <v>4403.3</v>
      </c>
      <c r="S62" s="59">
        <v>4403.3</v>
      </c>
      <c r="T62" s="61"/>
    </row>
    <row r="63" spans="1:20" s="6" customFormat="1" ht="15.75" customHeight="1">
      <c r="A63" s="345"/>
      <c r="B63" s="345"/>
      <c r="C63" s="307"/>
      <c r="D63" s="303"/>
      <c r="E63" s="303"/>
      <c r="F63" s="303"/>
      <c r="G63" s="55">
        <v>240</v>
      </c>
      <c r="H63" s="59">
        <f>H64</f>
        <v>913.48</v>
      </c>
      <c r="I63" s="59">
        <f aca="true" t="shared" si="22" ref="I63:S63">I64</f>
        <v>913.47</v>
      </c>
      <c r="J63" s="59">
        <f t="shared" si="22"/>
        <v>728.83</v>
      </c>
      <c r="K63" s="59">
        <f t="shared" si="22"/>
        <v>19.08</v>
      </c>
      <c r="L63" s="59">
        <f t="shared" si="22"/>
        <v>728.82</v>
      </c>
      <c r="M63" s="59">
        <f t="shared" si="22"/>
        <v>211.85</v>
      </c>
      <c r="N63" s="59">
        <f t="shared" si="22"/>
        <v>728.82</v>
      </c>
      <c r="O63" s="59">
        <f t="shared" si="22"/>
        <v>393.23</v>
      </c>
      <c r="P63" s="59">
        <f t="shared" si="22"/>
        <v>701.6</v>
      </c>
      <c r="Q63" s="59">
        <f t="shared" si="22"/>
        <v>694</v>
      </c>
      <c r="R63" s="59">
        <f t="shared" si="22"/>
        <v>680</v>
      </c>
      <c r="S63" s="59">
        <f t="shared" si="22"/>
        <v>680</v>
      </c>
      <c r="T63" s="61"/>
    </row>
    <row r="64" spans="1:20" s="6" customFormat="1" ht="15" customHeight="1">
      <c r="A64" s="359"/>
      <c r="B64" s="359"/>
      <c r="C64" s="305"/>
      <c r="D64" s="311"/>
      <c r="E64" s="311"/>
      <c r="F64" s="311"/>
      <c r="G64" s="55">
        <v>244</v>
      </c>
      <c r="H64" s="59">
        <v>913.48</v>
      </c>
      <c r="I64" s="59">
        <v>913.47</v>
      </c>
      <c r="J64" s="59">
        <v>728.83</v>
      </c>
      <c r="K64" s="59">
        <v>19.08</v>
      </c>
      <c r="L64" s="59">
        <v>728.82</v>
      </c>
      <c r="M64" s="59">
        <v>211.85</v>
      </c>
      <c r="N64" s="59">
        <v>728.82</v>
      </c>
      <c r="O64" s="59">
        <v>393.23</v>
      </c>
      <c r="P64" s="59">
        <v>701.6</v>
      </c>
      <c r="Q64" s="59">
        <v>694</v>
      </c>
      <c r="R64" s="59">
        <v>680</v>
      </c>
      <c r="S64" s="59">
        <v>680</v>
      </c>
      <c r="T64" s="61"/>
    </row>
    <row r="65" spans="1:20" s="6" customFormat="1" ht="24.75" customHeight="1">
      <c r="A65" s="344" t="s">
        <v>379</v>
      </c>
      <c r="B65" s="344" t="s">
        <v>182</v>
      </c>
      <c r="C65" s="54" t="s">
        <v>23</v>
      </c>
      <c r="D65" s="62"/>
      <c r="E65" s="62"/>
      <c r="F65" s="62"/>
      <c r="G65" s="55"/>
      <c r="H65" s="59">
        <f>H67+H69+H70</f>
        <v>17781.99</v>
      </c>
      <c r="I65" s="59">
        <f aca="true" t="shared" si="23" ref="I65:S65">I67+I69+I70</f>
        <v>15443.92</v>
      </c>
      <c r="J65" s="59">
        <f t="shared" si="23"/>
        <v>21229.6</v>
      </c>
      <c r="K65" s="59">
        <f t="shared" si="23"/>
        <v>4135.4800000000005</v>
      </c>
      <c r="L65" s="59">
        <f t="shared" si="23"/>
        <v>21229.6</v>
      </c>
      <c r="M65" s="59">
        <f t="shared" si="23"/>
        <v>11616.95</v>
      </c>
      <c r="N65" s="59">
        <f t="shared" si="23"/>
        <v>21229.559999999998</v>
      </c>
      <c r="O65" s="59">
        <f t="shared" si="23"/>
        <v>11684.74</v>
      </c>
      <c r="P65" s="59">
        <f t="shared" si="23"/>
        <v>21229.600000000002</v>
      </c>
      <c r="Q65" s="59">
        <f t="shared" si="23"/>
        <v>21229.600000000002</v>
      </c>
      <c r="R65" s="59">
        <f t="shared" si="23"/>
        <v>21229.6</v>
      </c>
      <c r="S65" s="59">
        <f t="shared" si="23"/>
        <v>21229.6</v>
      </c>
      <c r="T65" s="61"/>
    </row>
    <row r="66" spans="1:20" s="6" customFormat="1" ht="24.75" customHeight="1">
      <c r="A66" s="345"/>
      <c r="B66" s="345"/>
      <c r="C66" s="203" t="s">
        <v>36</v>
      </c>
      <c r="D66" s="194"/>
      <c r="E66" s="194"/>
      <c r="F66" s="194"/>
      <c r="G66" s="55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61"/>
    </row>
    <row r="67" spans="1:20" s="6" customFormat="1" ht="24" customHeight="1">
      <c r="A67" s="345"/>
      <c r="B67" s="345"/>
      <c r="C67" s="304" t="s">
        <v>158</v>
      </c>
      <c r="D67" s="302" t="s">
        <v>65</v>
      </c>
      <c r="E67" s="302" t="s">
        <v>76</v>
      </c>
      <c r="F67" s="302" t="s">
        <v>198</v>
      </c>
      <c r="G67" s="55">
        <v>240</v>
      </c>
      <c r="H67" s="59">
        <f>H68</f>
        <v>1034.65</v>
      </c>
      <c r="I67" s="59">
        <f aca="true" t="shared" si="24" ref="I67:O67">I68</f>
        <v>797.19</v>
      </c>
      <c r="J67" s="59">
        <f t="shared" si="24"/>
        <v>1282.64</v>
      </c>
      <c r="K67" s="59">
        <f t="shared" si="24"/>
        <v>185.91</v>
      </c>
      <c r="L67" s="59">
        <f t="shared" si="24"/>
        <v>1082.64</v>
      </c>
      <c r="M67" s="59">
        <f t="shared" si="24"/>
        <v>553.95</v>
      </c>
      <c r="N67" s="59">
        <f t="shared" si="24"/>
        <v>1082.6</v>
      </c>
      <c r="O67" s="59">
        <f t="shared" si="24"/>
        <v>569.5</v>
      </c>
      <c r="P67" s="59">
        <f>P68</f>
        <v>1015.9</v>
      </c>
      <c r="Q67" s="59">
        <f>Q68</f>
        <v>1015.9</v>
      </c>
      <c r="R67" s="59">
        <f>R68</f>
        <v>1213.4</v>
      </c>
      <c r="S67" s="59">
        <f>S68</f>
        <v>1213.4</v>
      </c>
      <c r="T67" s="61"/>
    </row>
    <row r="68" spans="1:20" s="6" customFormat="1" ht="15" customHeight="1">
      <c r="A68" s="345"/>
      <c r="B68" s="345"/>
      <c r="C68" s="307"/>
      <c r="D68" s="303"/>
      <c r="E68" s="303"/>
      <c r="F68" s="303"/>
      <c r="G68" s="55">
        <v>244</v>
      </c>
      <c r="H68" s="59">
        <v>1034.65</v>
      </c>
      <c r="I68" s="59">
        <v>797.19</v>
      </c>
      <c r="J68" s="59">
        <v>1282.64</v>
      </c>
      <c r="K68" s="59">
        <v>185.91</v>
      </c>
      <c r="L68" s="59">
        <v>1082.64</v>
      </c>
      <c r="M68" s="59">
        <v>553.95</v>
      </c>
      <c r="N68" s="59">
        <v>1082.6</v>
      </c>
      <c r="O68" s="59">
        <v>569.5</v>
      </c>
      <c r="P68" s="59">
        <v>1015.9</v>
      </c>
      <c r="Q68" s="59">
        <v>1015.9</v>
      </c>
      <c r="R68" s="59">
        <v>1213.4</v>
      </c>
      <c r="S68" s="59">
        <v>1213.4</v>
      </c>
      <c r="T68" s="61"/>
    </row>
    <row r="69" spans="1:20" s="6" customFormat="1" ht="15" customHeight="1">
      <c r="A69" s="345"/>
      <c r="B69" s="345"/>
      <c r="C69" s="307"/>
      <c r="D69" s="303"/>
      <c r="E69" s="303"/>
      <c r="F69" s="303"/>
      <c r="G69" s="55">
        <v>321</v>
      </c>
      <c r="H69" s="59">
        <v>298.94</v>
      </c>
      <c r="I69" s="59">
        <v>270.33</v>
      </c>
      <c r="J69" s="59">
        <v>120.2</v>
      </c>
      <c r="K69" s="59">
        <v>96.52</v>
      </c>
      <c r="L69" s="59">
        <v>320.2</v>
      </c>
      <c r="M69" s="59">
        <v>263.34</v>
      </c>
      <c r="N69" s="59">
        <v>320.2</v>
      </c>
      <c r="O69" s="59">
        <v>263.34</v>
      </c>
      <c r="P69" s="59">
        <v>464.5</v>
      </c>
      <c r="Q69" s="59">
        <v>464.5</v>
      </c>
      <c r="R69" s="59">
        <v>120.2</v>
      </c>
      <c r="S69" s="59">
        <v>120.2</v>
      </c>
      <c r="T69" s="61"/>
    </row>
    <row r="70" spans="1:20" s="6" customFormat="1" ht="20.25" customHeight="1">
      <c r="A70" s="345"/>
      <c r="B70" s="345"/>
      <c r="C70" s="307"/>
      <c r="D70" s="303"/>
      <c r="E70" s="303"/>
      <c r="F70" s="303"/>
      <c r="G70" s="55">
        <v>610</v>
      </c>
      <c r="H70" s="59">
        <f>H71</f>
        <v>16448.4</v>
      </c>
      <c r="I70" s="59">
        <f aca="true" t="shared" si="25" ref="I70:S70">I71</f>
        <v>14376.4</v>
      </c>
      <c r="J70" s="59">
        <f t="shared" si="25"/>
        <v>19826.76</v>
      </c>
      <c r="K70" s="59">
        <f t="shared" si="25"/>
        <v>3853.05</v>
      </c>
      <c r="L70" s="59">
        <f t="shared" si="25"/>
        <v>19826.76</v>
      </c>
      <c r="M70" s="59">
        <f t="shared" si="25"/>
        <v>10799.66</v>
      </c>
      <c r="N70" s="59">
        <f t="shared" si="25"/>
        <v>19826.76</v>
      </c>
      <c r="O70" s="59">
        <f t="shared" si="25"/>
        <v>10851.9</v>
      </c>
      <c r="P70" s="59">
        <f t="shared" si="25"/>
        <v>19749.2</v>
      </c>
      <c r="Q70" s="59">
        <f t="shared" si="25"/>
        <v>19749.2</v>
      </c>
      <c r="R70" s="59">
        <f t="shared" si="25"/>
        <v>19896</v>
      </c>
      <c r="S70" s="59">
        <f t="shared" si="25"/>
        <v>19896</v>
      </c>
      <c r="T70" s="61"/>
    </row>
    <row r="71" spans="1:20" s="6" customFormat="1" ht="16.5" customHeight="1">
      <c r="A71" s="359"/>
      <c r="B71" s="359"/>
      <c r="C71" s="305"/>
      <c r="D71" s="311"/>
      <c r="E71" s="311"/>
      <c r="F71" s="311"/>
      <c r="G71" s="55">
        <v>612</v>
      </c>
      <c r="H71" s="59">
        <v>16448.4</v>
      </c>
      <c r="I71" s="59">
        <v>14376.4</v>
      </c>
      <c r="J71" s="59">
        <v>19826.76</v>
      </c>
      <c r="K71" s="59">
        <v>3853.05</v>
      </c>
      <c r="L71" s="59">
        <v>19826.76</v>
      </c>
      <c r="M71" s="59">
        <v>10799.66</v>
      </c>
      <c r="N71" s="59">
        <v>19826.76</v>
      </c>
      <c r="O71" s="59">
        <v>10851.9</v>
      </c>
      <c r="P71" s="59">
        <v>19749.2</v>
      </c>
      <c r="Q71" s="59">
        <v>19749.2</v>
      </c>
      <c r="R71" s="59">
        <v>19896</v>
      </c>
      <c r="S71" s="59">
        <v>19896</v>
      </c>
      <c r="T71" s="61"/>
    </row>
    <row r="72" spans="1:20" s="6" customFormat="1" ht="25.5" customHeight="1">
      <c r="A72" s="344" t="s">
        <v>380</v>
      </c>
      <c r="B72" s="344" t="s">
        <v>181</v>
      </c>
      <c r="C72" s="54" t="s">
        <v>23</v>
      </c>
      <c r="D72" s="62"/>
      <c r="E72" s="62"/>
      <c r="F72" s="62"/>
      <c r="G72" s="55"/>
      <c r="H72" s="59">
        <f>H74+H77+H78+H81</f>
        <v>48874.42</v>
      </c>
      <c r="I72" s="59">
        <f aca="true" t="shared" si="26" ref="I72:S72">I74+I77+I78+I81</f>
        <v>48841.9</v>
      </c>
      <c r="J72" s="59">
        <f t="shared" si="26"/>
        <v>49751.92</v>
      </c>
      <c r="K72" s="59">
        <f t="shared" si="26"/>
        <v>8372.78</v>
      </c>
      <c r="L72" s="59">
        <f t="shared" si="26"/>
        <v>49751.92</v>
      </c>
      <c r="M72" s="59">
        <f t="shared" si="26"/>
        <v>21627.01</v>
      </c>
      <c r="N72" s="59">
        <f t="shared" si="26"/>
        <v>49751.869999999995</v>
      </c>
      <c r="O72" s="59">
        <f t="shared" si="26"/>
        <v>33110.028</v>
      </c>
      <c r="P72" s="59">
        <f t="shared" si="26"/>
        <v>50143.6</v>
      </c>
      <c r="Q72" s="59">
        <f t="shared" si="26"/>
        <v>48989</v>
      </c>
      <c r="R72" s="59">
        <f t="shared" si="26"/>
        <v>48451.6</v>
      </c>
      <c r="S72" s="59">
        <f t="shared" si="26"/>
        <v>48451.6</v>
      </c>
      <c r="T72" s="61"/>
    </row>
    <row r="73" spans="1:20" s="6" customFormat="1" ht="25.5" customHeight="1">
      <c r="A73" s="345"/>
      <c r="B73" s="345"/>
      <c r="C73" s="203" t="s">
        <v>36</v>
      </c>
      <c r="D73" s="194"/>
      <c r="E73" s="194"/>
      <c r="F73" s="194"/>
      <c r="G73" s="55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61"/>
    </row>
    <row r="74" spans="1:20" s="6" customFormat="1" ht="23.25" customHeight="1">
      <c r="A74" s="345"/>
      <c r="B74" s="345"/>
      <c r="C74" s="304" t="s">
        <v>158</v>
      </c>
      <c r="D74" s="302" t="s">
        <v>65</v>
      </c>
      <c r="E74" s="302" t="s">
        <v>163</v>
      </c>
      <c r="F74" s="302" t="s">
        <v>199</v>
      </c>
      <c r="G74" s="55">
        <v>610</v>
      </c>
      <c r="H74" s="59">
        <f>H75+H76</f>
        <v>25848.81</v>
      </c>
      <c r="I74" s="59">
        <f aca="true" t="shared" si="27" ref="I74:S74">I75+I76</f>
        <v>25832.99</v>
      </c>
      <c r="J74" s="59">
        <f t="shared" si="27"/>
        <v>25364.37</v>
      </c>
      <c r="K74" s="59">
        <f t="shared" si="27"/>
        <v>4500.57</v>
      </c>
      <c r="L74" s="59">
        <f t="shared" si="27"/>
        <v>25364.37</v>
      </c>
      <c r="M74" s="59">
        <f t="shared" si="27"/>
        <v>11612.31</v>
      </c>
      <c r="N74" s="59">
        <f t="shared" si="27"/>
        <v>25364.37</v>
      </c>
      <c r="O74" s="59">
        <f t="shared" si="27"/>
        <v>17777.03</v>
      </c>
      <c r="P74" s="59">
        <f t="shared" si="27"/>
        <v>26597.2</v>
      </c>
      <c r="Q74" s="59">
        <f t="shared" si="27"/>
        <v>26303.2</v>
      </c>
      <c r="R74" s="59">
        <f t="shared" si="27"/>
        <v>25451.6</v>
      </c>
      <c r="S74" s="59">
        <f t="shared" si="27"/>
        <v>25451.6</v>
      </c>
      <c r="T74" s="61"/>
    </row>
    <row r="75" spans="1:20" s="6" customFormat="1" ht="24" customHeight="1">
      <c r="A75" s="345"/>
      <c r="B75" s="345"/>
      <c r="C75" s="307"/>
      <c r="D75" s="303"/>
      <c r="E75" s="303"/>
      <c r="F75" s="303"/>
      <c r="G75" s="55">
        <v>611</v>
      </c>
      <c r="H75" s="59">
        <v>25203.11</v>
      </c>
      <c r="I75" s="59">
        <v>25187.29</v>
      </c>
      <c r="J75" s="59">
        <v>25364.37</v>
      </c>
      <c r="K75" s="59">
        <v>4500.57</v>
      </c>
      <c r="L75" s="59">
        <v>25364.37</v>
      </c>
      <c r="M75" s="59">
        <v>11612.31</v>
      </c>
      <c r="N75" s="59">
        <v>25364.37</v>
      </c>
      <c r="O75" s="59">
        <v>17777.03</v>
      </c>
      <c r="P75" s="59">
        <v>26597.2</v>
      </c>
      <c r="Q75" s="59">
        <v>26303.2</v>
      </c>
      <c r="R75" s="59">
        <v>25451.6</v>
      </c>
      <c r="S75" s="59">
        <v>25451.6</v>
      </c>
      <c r="T75" s="61"/>
    </row>
    <row r="76" spans="1:20" s="6" customFormat="1" ht="19.5" customHeight="1">
      <c r="A76" s="345"/>
      <c r="B76" s="345"/>
      <c r="C76" s="307"/>
      <c r="D76" s="303"/>
      <c r="E76" s="303"/>
      <c r="F76" s="303"/>
      <c r="G76" s="55">
        <v>612</v>
      </c>
      <c r="H76" s="59">
        <v>645.7</v>
      </c>
      <c r="I76" s="59">
        <v>645.7</v>
      </c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61"/>
    </row>
    <row r="77" spans="1:20" s="6" customFormat="1" ht="19.5" customHeight="1">
      <c r="A77" s="345"/>
      <c r="B77" s="345"/>
      <c r="C77" s="307"/>
      <c r="D77" s="303"/>
      <c r="E77" s="303"/>
      <c r="F77" s="303"/>
      <c r="G77" s="55">
        <v>853</v>
      </c>
      <c r="H77" s="59">
        <v>1.15</v>
      </c>
      <c r="I77" s="59">
        <v>1.15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61"/>
    </row>
    <row r="78" spans="1:20" s="6" customFormat="1" ht="21.75" customHeight="1">
      <c r="A78" s="345"/>
      <c r="B78" s="345"/>
      <c r="C78" s="307"/>
      <c r="D78" s="303"/>
      <c r="E78" s="303"/>
      <c r="F78" s="303"/>
      <c r="G78" s="55">
        <v>110</v>
      </c>
      <c r="H78" s="59">
        <f>H79+H80</f>
        <v>21693.879999999997</v>
      </c>
      <c r="I78" s="59">
        <f aca="true" t="shared" si="28" ref="I78:S78">I79+I80</f>
        <v>21693.879999999997</v>
      </c>
      <c r="J78" s="59">
        <f t="shared" si="28"/>
        <v>23699.75</v>
      </c>
      <c r="K78" s="59">
        <f t="shared" si="28"/>
        <v>3846.45</v>
      </c>
      <c r="L78" s="59">
        <f t="shared" si="28"/>
        <v>23699.75</v>
      </c>
      <c r="M78" s="59">
        <f t="shared" si="28"/>
        <v>9846.75</v>
      </c>
      <c r="N78" s="59">
        <f t="shared" si="28"/>
        <v>23699.699999999997</v>
      </c>
      <c r="O78" s="59">
        <f t="shared" si="28"/>
        <v>14944.488000000001</v>
      </c>
      <c r="P78" s="59">
        <f t="shared" si="28"/>
        <v>22113.2</v>
      </c>
      <c r="Q78" s="59">
        <f t="shared" si="28"/>
        <v>21282.3</v>
      </c>
      <c r="R78" s="59">
        <f t="shared" si="28"/>
        <v>22312.199999999997</v>
      </c>
      <c r="S78" s="59">
        <f t="shared" si="28"/>
        <v>22312.199999999997</v>
      </c>
      <c r="T78" s="61"/>
    </row>
    <row r="79" spans="1:20" s="6" customFormat="1" ht="21.75" customHeight="1">
      <c r="A79" s="345"/>
      <c r="B79" s="345"/>
      <c r="C79" s="307"/>
      <c r="D79" s="303"/>
      <c r="E79" s="303"/>
      <c r="F79" s="303"/>
      <c r="G79" s="55">
        <v>111</v>
      </c>
      <c r="H79" s="59">
        <v>16424.42</v>
      </c>
      <c r="I79" s="59">
        <v>16424.42</v>
      </c>
      <c r="J79" s="59">
        <v>18400.11</v>
      </c>
      <c r="K79" s="59">
        <v>2950.99</v>
      </c>
      <c r="L79" s="59">
        <v>18400.11</v>
      </c>
      <c r="M79" s="59">
        <v>7801.08</v>
      </c>
      <c r="N79" s="59">
        <v>18400.1</v>
      </c>
      <c r="O79" s="59">
        <v>11625.608</v>
      </c>
      <c r="P79" s="59">
        <v>16833.9</v>
      </c>
      <c r="Q79" s="59">
        <v>16660.3</v>
      </c>
      <c r="R79" s="59">
        <v>17252.6</v>
      </c>
      <c r="S79" s="59">
        <v>17252.6</v>
      </c>
      <c r="T79" s="61"/>
    </row>
    <row r="80" spans="1:20" s="6" customFormat="1" ht="21" customHeight="1">
      <c r="A80" s="345"/>
      <c r="B80" s="345"/>
      <c r="C80" s="307"/>
      <c r="D80" s="303"/>
      <c r="E80" s="303"/>
      <c r="F80" s="303"/>
      <c r="G80" s="55">
        <v>119</v>
      </c>
      <c r="H80" s="59">
        <v>5269.46</v>
      </c>
      <c r="I80" s="59">
        <v>5269.46</v>
      </c>
      <c r="J80" s="59">
        <v>5299.64</v>
      </c>
      <c r="K80" s="59">
        <v>895.46</v>
      </c>
      <c r="L80" s="59">
        <v>5299.64</v>
      </c>
      <c r="M80" s="59">
        <v>2045.67</v>
      </c>
      <c r="N80" s="59">
        <v>5299.6</v>
      </c>
      <c r="O80" s="59">
        <v>3318.88</v>
      </c>
      <c r="P80" s="59">
        <v>5279.3</v>
      </c>
      <c r="Q80" s="59">
        <v>4622</v>
      </c>
      <c r="R80" s="59">
        <v>5059.6</v>
      </c>
      <c r="S80" s="59">
        <v>5059.6</v>
      </c>
      <c r="T80" s="61"/>
    </row>
    <row r="81" spans="1:20" s="6" customFormat="1" ht="21" customHeight="1">
      <c r="A81" s="345"/>
      <c r="B81" s="345"/>
      <c r="C81" s="307"/>
      <c r="D81" s="303"/>
      <c r="E81" s="303"/>
      <c r="F81" s="303"/>
      <c r="G81" s="55">
        <v>240</v>
      </c>
      <c r="H81" s="59">
        <f>H82</f>
        <v>1330.58</v>
      </c>
      <c r="I81" s="59">
        <f aca="true" t="shared" si="29" ref="I81:S81">I82</f>
        <v>1313.88</v>
      </c>
      <c r="J81" s="59">
        <f t="shared" si="29"/>
        <v>687.8</v>
      </c>
      <c r="K81" s="59">
        <f t="shared" si="29"/>
        <v>25.76</v>
      </c>
      <c r="L81" s="59">
        <f t="shared" si="29"/>
        <v>687.8</v>
      </c>
      <c r="M81" s="59">
        <f t="shared" si="29"/>
        <v>167.95</v>
      </c>
      <c r="N81" s="59">
        <f t="shared" si="29"/>
        <v>687.8</v>
      </c>
      <c r="O81" s="59">
        <f t="shared" si="29"/>
        <v>388.51</v>
      </c>
      <c r="P81" s="59">
        <f t="shared" si="29"/>
        <v>1433.2</v>
      </c>
      <c r="Q81" s="59">
        <f t="shared" si="29"/>
        <v>1403.5</v>
      </c>
      <c r="R81" s="59">
        <f t="shared" si="29"/>
        <v>687.8</v>
      </c>
      <c r="S81" s="59">
        <f t="shared" si="29"/>
        <v>687.8</v>
      </c>
      <c r="T81" s="61"/>
    </row>
    <row r="82" spans="1:20" s="6" customFormat="1" ht="19.5" customHeight="1">
      <c r="A82" s="359"/>
      <c r="B82" s="359"/>
      <c r="C82" s="305"/>
      <c r="D82" s="311"/>
      <c r="E82" s="311"/>
      <c r="F82" s="311"/>
      <c r="G82" s="55">
        <v>244</v>
      </c>
      <c r="H82" s="59">
        <v>1330.58</v>
      </c>
      <c r="I82" s="59">
        <v>1313.88</v>
      </c>
      <c r="J82" s="59">
        <v>687.8</v>
      </c>
      <c r="K82" s="59">
        <v>25.76</v>
      </c>
      <c r="L82" s="59">
        <v>687.8</v>
      </c>
      <c r="M82" s="59">
        <v>167.95</v>
      </c>
      <c r="N82" s="59">
        <v>687.8</v>
      </c>
      <c r="O82" s="59">
        <v>388.51</v>
      </c>
      <c r="P82" s="59">
        <v>1433.2</v>
      </c>
      <c r="Q82" s="59">
        <v>1403.5</v>
      </c>
      <c r="R82" s="59">
        <v>687.8</v>
      </c>
      <c r="S82" s="59">
        <v>687.8</v>
      </c>
      <c r="T82" s="61"/>
    </row>
    <row r="83" spans="1:20" s="6" customFormat="1" ht="22.5" customHeight="1">
      <c r="A83" s="351" t="s">
        <v>381</v>
      </c>
      <c r="B83" s="389" t="s">
        <v>824</v>
      </c>
      <c r="C83" s="54" t="s">
        <v>23</v>
      </c>
      <c r="D83" s="62"/>
      <c r="E83" s="62"/>
      <c r="F83" s="62"/>
      <c r="G83" s="55"/>
      <c r="H83" s="59">
        <f>H85+H88</f>
        <v>0</v>
      </c>
      <c r="I83" s="59">
        <f aca="true" t="shared" si="30" ref="I83:S83">I85+I88</f>
        <v>0</v>
      </c>
      <c r="J83" s="59">
        <f t="shared" si="30"/>
        <v>1146.5</v>
      </c>
      <c r="K83" s="59">
        <f t="shared" si="30"/>
        <v>187.58999999999997</v>
      </c>
      <c r="L83" s="59">
        <f t="shared" si="30"/>
        <v>187.58999999999997</v>
      </c>
      <c r="M83" s="59">
        <f t="shared" si="30"/>
        <v>187.58999999999997</v>
      </c>
      <c r="N83" s="59">
        <f t="shared" si="30"/>
        <v>187.56</v>
      </c>
      <c r="O83" s="59">
        <f t="shared" si="30"/>
        <v>187.63</v>
      </c>
      <c r="P83" s="59">
        <f>P85+P88</f>
        <v>187.3</v>
      </c>
      <c r="Q83" s="59">
        <f t="shared" si="30"/>
        <v>187.3</v>
      </c>
      <c r="R83" s="59">
        <f t="shared" si="30"/>
        <v>0</v>
      </c>
      <c r="S83" s="59">
        <f t="shared" si="30"/>
        <v>0</v>
      </c>
      <c r="T83" s="61"/>
    </row>
    <row r="84" spans="1:20" s="6" customFormat="1" ht="24" customHeight="1">
      <c r="A84" s="351"/>
      <c r="B84" s="390"/>
      <c r="C84" s="203" t="s">
        <v>36</v>
      </c>
      <c r="D84" s="194"/>
      <c r="E84" s="194"/>
      <c r="F84" s="194"/>
      <c r="G84" s="55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61"/>
    </row>
    <row r="85" spans="1:20" s="6" customFormat="1" ht="21" customHeight="1">
      <c r="A85" s="351"/>
      <c r="B85" s="390"/>
      <c r="C85" s="304" t="s">
        <v>158</v>
      </c>
      <c r="D85" s="302" t="s">
        <v>65</v>
      </c>
      <c r="E85" s="302" t="s">
        <v>163</v>
      </c>
      <c r="F85" s="302" t="s">
        <v>823</v>
      </c>
      <c r="G85" s="55">
        <v>110</v>
      </c>
      <c r="H85" s="59">
        <f>H86+H87</f>
        <v>0</v>
      </c>
      <c r="I85" s="59">
        <f aca="true" t="shared" si="31" ref="I85:S85">I86+I87</f>
        <v>0</v>
      </c>
      <c r="J85" s="59">
        <f t="shared" si="31"/>
        <v>608.8</v>
      </c>
      <c r="K85" s="59">
        <f t="shared" si="31"/>
        <v>101.42999999999999</v>
      </c>
      <c r="L85" s="59">
        <f t="shared" si="31"/>
        <v>101.42999999999999</v>
      </c>
      <c r="M85" s="59">
        <f t="shared" si="31"/>
        <v>101.42999999999999</v>
      </c>
      <c r="N85" s="59">
        <f t="shared" si="31"/>
        <v>101.4</v>
      </c>
      <c r="O85" s="59">
        <f t="shared" si="31"/>
        <v>101.42999999999999</v>
      </c>
      <c r="P85" s="59">
        <f t="shared" si="31"/>
        <v>101.1</v>
      </c>
      <c r="Q85" s="59">
        <f t="shared" si="31"/>
        <v>101.1</v>
      </c>
      <c r="R85" s="59">
        <f t="shared" si="31"/>
        <v>0</v>
      </c>
      <c r="S85" s="59">
        <f t="shared" si="31"/>
        <v>0</v>
      </c>
      <c r="T85" s="61"/>
    </row>
    <row r="86" spans="1:20" s="6" customFormat="1" ht="15" customHeight="1">
      <c r="A86" s="351"/>
      <c r="B86" s="390"/>
      <c r="C86" s="307"/>
      <c r="D86" s="303"/>
      <c r="E86" s="303"/>
      <c r="F86" s="303"/>
      <c r="G86" s="55">
        <v>111</v>
      </c>
      <c r="H86" s="59"/>
      <c r="I86" s="59"/>
      <c r="J86" s="59">
        <v>467.7</v>
      </c>
      <c r="K86" s="59">
        <v>77.91</v>
      </c>
      <c r="L86" s="59">
        <v>77.91</v>
      </c>
      <c r="M86" s="59">
        <v>77.91</v>
      </c>
      <c r="N86" s="59">
        <v>77.9</v>
      </c>
      <c r="O86" s="59">
        <v>77.91</v>
      </c>
      <c r="P86" s="59">
        <v>77.8</v>
      </c>
      <c r="Q86" s="59">
        <v>77.8</v>
      </c>
      <c r="R86" s="59">
        <v>0</v>
      </c>
      <c r="S86" s="59">
        <v>0</v>
      </c>
      <c r="T86" s="61"/>
    </row>
    <row r="87" spans="1:20" s="6" customFormat="1" ht="15.75" customHeight="1">
      <c r="A87" s="351"/>
      <c r="B87" s="390"/>
      <c r="C87" s="307"/>
      <c r="D87" s="303"/>
      <c r="E87" s="303"/>
      <c r="F87" s="303"/>
      <c r="G87" s="55">
        <v>119</v>
      </c>
      <c r="H87" s="59"/>
      <c r="I87" s="59"/>
      <c r="J87" s="59">
        <v>141.1</v>
      </c>
      <c r="K87" s="59">
        <v>23.52</v>
      </c>
      <c r="L87" s="59">
        <v>23.52</v>
      </c>
      <c r="M87" s="59">
        <v>23.52</v>
      </c>
      <c r="N87" s="59">
        <v>23.5</v>
      </c>
      <c r="O87" s="59">
        <v>23.52</v>
      </c>
      <c r="P87" s="59">
        <v>23.3</v>
      </c>
      <c r="Q87" s="59">
        <v>23.3</v>
      </c>
      <c r="R87" s="59">
        <v>0</v>
      </c>
      <c r="S87" s="59">
        <v>0</v>
      </c>
      <c r="T87" s="61"/>
    </row>
    <row r="88" spans="1:20" s="6" customFormat="1" ht="15" customHeight="1">
      <c r="A88" s="351"/>
      <c r="B88" s="391"/>
      <c r="C88" s="305"/>
      <c r="D88" s="311"/>
      <c r="E88" s="311"/>
      <c r="F88" s="311"/>
      <c r="G88" s="55">
        <v>611</v>
      </c>
      <c r="H88" s="59"/>
      <c r="I88" s="59"/>
      <c r="J88" s="59">
        <v>537.7</v>
      </c>
      <c r="K88" s="59">
        <v>86.16</v>
      </c>
      <c r="L88" s="59">
        <v>86.16</v>
      </c>
      <c r="M88" s="59">
        <v>86.16</v>
      </c>
      <c r="N88" s="59">
        <v>86.16</v>
      </c>
      <c r="O88" s="59">
        <v>86.2</v>
      </c>
      <c r="P88" s="59">
        <v>86.2</v>
      </c>
      <c r="Q88" s="59">
        <v>86.2</v>
      </c>
      <c r="R88" s="59">
        <v>0</v>
      </c>
      <c r="S88" s="59">
        <v>0</v>
      </c>
      <c r="T88" s="61"/>
    </row>
    <row r="89" spans="1:20" s="6" customFormat="1" ht="24.75" customHeight="1">
      <c r="A89" s="294" t="s">
        <v>171</v>
      </c>
      <c r="B89" s="389" t="s">
        <v>824</v>
      </c>
      <c r="C89" s="54" t="s">
        <v>23</v>
      </c>
      <c r="D89" s="62"/>
      <c r="E89" s="62"/>
      <c r="F89" s="62"/>
      <c r="G89" s="55"/>
      <c r="H89" s="59">
        <f>H91+H94</f>
        <v>0</v>
      </c>
      <c r="I89" s="59">
        <f aca="true" t="shared" si="32" ref="I89:S89">I91+I94</f>
        <v>0</v>
      </c>
      <c r="J89" s="59">
        <f t="shared" si="32"/>
        <v>1803.4</v>
      </c>
      <c r="K89" s="59">
        <f t="shared" si="32"/>
        <v>294.75</v>
      </c>
      <c r="L89" s="59">
        <f t="shared" si="32"/>
        <v>294.75600000000003</v>
      </c>
      <c r="M89" s="59">
        <f t="shared" si="32"/>
        <v>294.75600000000003</v>
      </c>
      <c r="N89" s="59">
        <f t="shared" si="32"/>
        <v>294.8</v>
      </c>
      <c r="O89" s="59">
        <f>O91+O94</f>
        <v>294.75600000000003</v>
      </c>
      <c r="P89" s="59">
        <f t="shared" si="32"/>
        <v>294.5</v>
      </c>
      <c r="Q89" s="59">
        <f t="shared" si="32"/>
        <v>294.5</v>
      </c>
      <c r="R89" s="59">
        <f t="shared" si="32"/>
        <v>0</v>
      </c>
      <c r="S89" s="59">
        <f t="shared" si="32"/>
        <v>0</v>
      </c>
      <c r="T89" s="61"/>
    </row>
    <row r="90" spans="1:20" s="6" customFormat="1" ht="24" customHeight="1">
      <c r="A90" s="294"/>
      <c r="B90" s="390"/>
      <c r="C90" s="203" t="s">
        <v>36</v>
      </c>
      <c r="D90" s="194"/>
      <c r="E90" s="194"/>
      <c r="F90" s="194"/>
      <c r="G90" s="55"/>
      <c r="H90" s="59"/>
      <c r="I90" s="59"/>
      <c r="J90" s="59"/>
      <c r="K90" s="59"/>
      <c r="L90" s="72"/>
      <c r="M90" s="72"/>
      <c r="N90" s="72"/>
      <c r="O90" s="72"/>
      <c r="P90" s="59"/>
      <c r="Q90" s="59"/>
      <c r="R90" s="59"/>
      <c r="S90" s="59"/>
      <c r="T90" s="61"/>
    </row>
    <row r="91" spans="1:20" s="6" customFormat="1" ht="22.5" customHeight="1">
      <c r="A91" s="294"/>
      <c r="B91" s="390"/>
      <c r="C91" s="314" t="s">
        <v>158</v>
      </c>
      <c r="D91" s="302" t="s">
        <v>65</v>
      </c>
      <c r="E91" s="302" t="s">
        <v>66</v>
      </c>
      <c r="F91" s="302" t="s">
        <v>823</v>
      </c>
      <c r="G91" s="55">
        <v>110</v>
      </c>
      <c r="H91" s="59">
        <f>H92+H93</f>
        <v>0</v>
      </c>
      <c r="I91" s="59">
        <f aca="true" t="shared" si="33" ref="I91:S91">I92+I93</f>
        <v>0</v>
      </c>
      <c r="J91" s="59">
        <f t="shared" si="33"/>
        <v>203.39999999999998</v>
      </c>
      <c r="K91" s="59">
        <f t="shared" si="33"/>
        <v>34.15</v>
      </c>
      <c r="L91" s="59">
        <f t="shared" si="33"/>
        <v>34.156</v>
      </c>
      <c r="M91" s="59">
        <f t="shared" si="33"/>
        <v>34.156</v>
      </c>
      <c r="N91" s="59">
        <v>34.2</v>
      </c>
      <c r="O91" s="59">
        <f>O92+O93</f>
        <v>34.156</v>
      </c>
      <c r="P91" s="59">
        <f t="shared" si="33"/>
        <v>34</v>
      </c>
      <c r="Q91" s="59">
        <f t="shared" si="33"/>
        <v>34</v>
      </c>
      <c r="R91" s="59">
        <f t="shared" si="33"/>
        <v>0</v>
      </c>
      <c r="S91" s="59">
        <f t="shared" si="33"/>
        <v>0</v>
      </c>
      <c r="T91" s="61"/>
    </row>
    <row r="92" spans="1:20" s="6" customFormat="1" ht="22.5" customHeight="1">
      <c r="A92" s="294"/>
      <c r="B92" s="390"/>
      <c r="C92" s="315"/>
      <c r="D92" s="303"/>
      <c r="E92" s="303"/>
      <c r="F92" s="303"/>
      <c r="G92" s="55">
        <v>111</v>
      </c>
      <c r="H92" s="59">
        <v>0</v>
      </c>
      <c r="I92" s="59">
        <v>0</v>
      </c>
      <c r="J92" s="59">
        <v>156.2</v>
      </c>
      <c r="K92" s="59">
        <v>26.23</v>
      </c>
      <c r="L92" s="59">
        <v>26.236</v>
      </c>
      <c r="M92" s="59">
        <v>26.236</v>
      </c>
      <c r="N92" s="59">
        <v>26.2</v>
      </c>
      <c r="O92" s="59">
        <v>26.236</v>
      </c>
      <c r="P92" s="59">
        <v>26.1</v>
      </c>
      <c r="Q92" s="59">
        <v>26.1</v>
      </c>
      <c r="R92" s="59">
        <v>0</v>
      </c>
      <c r="S92" s="59">
        <v>0</v>
      </c>
      <c r="T92" s="61"/>
    </row>
    <row r="93" spans="1:20" s="6" customFormat="1" ht="22.5" customHeight="1">
      <c r="A93" s="294"/>
      <c r="B93" s="390"/>
      <c r="C93" s="315"/>
      <c r="D93" s="303"/>
      <c r="E93" s="303"/>
      <c r="F93" s="303"/>
      <c r="G93" s="55">
        <v>119</v>
      </c>
      <c r="H93" s="59">
        <v>0</v>
      </c>
      <c r="I93" s="59">
        <v>0</v>
      </c>
      <c r="J93" s="59">
        <v>47.2</v>
      </c>
      <c r="K93" s="59">
        <v>7.92</v>
      </c>
      <c r="L93" s="59">
        <v>7.92</v>
      </c>
      <c r="M93" s="59">
        <v>7.92</v>
      </c>
      <c r="N93" s="59">
        <v>7.92</v>
      </c>
      <c r="O93" s="59">
        <v>7.92</v>
      </c>
      <c r="P93" s="59">
        <v>7.9</v>
      </c>
      <c r="Q93" s="59">
        <v>7.9</v>
      </c>
      <c r="R93" s="59">
        <v>0</v>
      </c>
      <c r="S93" s="59">
        <v>0</v>
      </c>
      <c r="T93" s="61"/>
    </row>
    <row r="94" spans="1:20" s="6" customFormat="1" ht="22.5" customHeight="1">
      <c r="A94" s="294"/>
      <c r="B94" s="391"/>
      <c r="C94" s="316"/>
      <c r="D94" s="311"/>
      <c r="E94" s="311"/>
      <c r="F94" s="311"/>
      <c r="G94" s="55">
        <v>611</v>
      </c>
      <c r="H94" s="59">
        <v>0</v>
      </c>
      <c r="I94" s="59">
        <v>0</v>
      </c>
      <c r="J94" s="59">
        <v>1600</v>
      </c>
      <c r="K94" s="59">
        <v>260.6</v>
      </c>
      <c r="L94" s="59">
        <v>260.6</v>
      </c>
      <c r="M94" s="59">
        <v>260.6</v>
      </c>
      <c r="N94" s="59">
        <v>260.6</v>
      </c>
      <c r="O94" s="59">
        <v>260.6</v>
      </c>
      <c r="P94" s="59">
        <v>260.5</v>
      </c>
      <c r="Q94" s="59">
        <v>260.5</v>
      </c>
      <c r="R94" s="59">
        <v>0</v>
      </c>
      <c r="S94" s="59">
        <v>0</v>
      </c>
      <c r="T94" s="61"/>
    </row>
    <row r="95" spans="1:20" s="6" customFormat="1" ht="27" customHeight="1">
      <c r="A95" s="345" t="s">
        <v>173</v>
      </c>
      <c r="B95" s="345" t="s">
        <v>186</v>
      </c>
      <c r="C95" s="54" t="s">
        <v>23</v>
      </c>
      <c r="D95" s="62"/>
      <c r="E95" s="62"/>
      <c r="F95" s="62"/>
      <c r="G95" s="55"/>
      <c r="H95" s="73">
        <f>H97+H100+H103+H104+H105</f>
        <v>30271.35</v>
      </c>
      <c r="I95" s="73">
        <f aca="true" t="shared" si="34" ref="I95:S95">I97+I100+I103+I104+I105</f>
        <v>27785.61</v>
      </c>
      <c r="J95" s="73">
        <f t="shared" si="34"/>
        <v>29510.97</v>
      </c>
      <c r="K95" s="73">
        <f t="shared" si="34"/>
        <v>7305.349999999999</v>
      </c>
      <c r="L95" s="73">
        <f t="shared" si="34"/>
        <v>29922.55</v>
      </c>
      <c r="M95" s="73">
        <f t="shared" si="34"/>
        <v>14504.210000000001</v>
      </c>
      <c r="N95" s="73">
        <f t="shared" si="34"/>
        <v>32347.51</v>
      </c>
      <c r="O95" s="73">
        <f t="shared" si="34"/>
        <v>21330.655</v>
      </c>
      <c r="P95" s="73">
        <f t="shared" si="34"/>
        <v>34234.9</v>
      </c>
      <c r="Q95" s="73">
        <f t="shared" si="34"/>
        <v>31985.999999999996</v>
      </c>
      <c r="R95" s="73">
        <f t="shared" si="34"/>
        <v>25111.699999999997</v>
      </c>
      <c r="S95" s="73">
        <f t="shared" si="34"/>
        <v>25111.699999999997</v>
      </c>
      <c r="T95" s="61"/>
    </row>
    <row r="96" spans="1:20" s="6" customFormat="1" ht="27" customHeight="1">
      <c r="A96" s="345"/>
      <c r="B96" s="345"/>
      <c r="C96" s="202" t="s">
        <v>36</v>
      </c>
      <c r="D96" s="198"/>
      <c r="E96" s="198"/>
      <c r="F96" s="198"/>
      <c r="G96" s="55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61"/>
    </row>
    <row r="97" spans="1:20" s="6" customFormat="1" ht="21.75" customHeight="1">
      <c r="A97" s="345"/>
      <c r="B97" s="345"/>
      <c r="C97" s="307" t="s">
        <v>158</v>
      </c>
      <c r="D97" s="303" t="s">
        <v>65</v>
      </c>
      <c r="E97" s="303" t="s">
        <v>163</v>
      </c>
      <c r="F97" s="303" t="s">
        <v>369</v>
      </c>
      <c r="G97" s="55">
        <v>110</v>
      </c>
      <c r="H97" s="59">
        <f>H98+H99</f>
        <v>14218.699999999999</v>
      </c>
      <c r="I97" s="59">
        <f aca="true" t="shared" si="35" ref="I97:S97">I98+I99</f>
        <v>14217.63</v>
      </c>
      <c r="J97" s="59">
        <f t="shared" si="35"/>
        <v>15225.099999999999</v>
      </c>
      <c r="K97" s="59">
        <f t="shared" si="35"/>
        <v>3594.07</v>
      </c>
      <c r="L97" s="59">
        <f t="shared" si="35"/>
        <v>15224.599999999999</v>
      </c>
      <c r="M97" s="59">
        <f t="shared" si="35"/>
        <v>7231.8099999999995</v>
      </c>
      <c r="N97" s="59">
        <f t="shared" si="35"/>
        <v>15222.4</v>
      </c>
      <c r="O97" s="59">
        <f t="shared" si="35"/>
        <v>11306.384999999998</v>
      </c>
      <c r="P97" s="59">
        <f t="shared" si="35"/>
        <v>15017</v>
      </c>
      <c r="Q97" s="59">
        <f t="shared" si="35"/>
        <v>14875.1</v>
      </c>
      <c r="R97" s="59">
        <f t="shared" si="35"/>
        <v>15225.099999999999</v>
      </c>
      <c r="S97" s="59">
        <f t="shared" si="35"/>
        <v>15225.099999999999</v>
      </c>
      <c r="T97" s="61"/>
    </row>
    <row r="98" spans="1:20" s="6" customFormat="1" ht="19.5" customHeight="1">
      <c r="A98" s="345"/>
      <c r="B98" s="345"/>
      <c r="C98" s="307"/>
      <c r="D98" s="303"/>
      <c r="E98" s="303"/>
      <c r="F98" s="303"/>
      <c r="G98" s="55">
        <v>111</v>
      </c>
      <c r="H98" s="59">
        <v>10879.3</v>
      </c>
      <c r="I98" s="59">
        <v>10879.3</v>
      </c>
      <c r="J98" s="59">
        <v>11689.3</v>
      </c>
      <c r="K98" s="59">
        <v>2700.75</v>
      </c>
      <c r="L98" s="59">
        <v>11689.3</v>
      </c>
      <c r="M98" s="59">
        <v>5677.99</v>
      </c>
      <c r="N98" s="59">
        <v>11689.3</v>
      </c>
      <c r="O98" s="59">
        <v>8668.595</v>
      </c>
      <c r="P98" s="59">
        <v>11675.6</v>
      </c>
      <c r="Q98" s="59">
        <v>11654.2</v>
      </c>
      <c r="R98" s="59">
        <v>11689.3</v>
      </c>
      <c r="S98" s="59">
        <v>11689.3</v>
      </c>
      <c r="T98" s="61"/>
    </row>
    <row r="99" spans="1:20" s="6" customFormat="1" ht="19.5" customHeight="1">
      <c r="A99" s="345"/>
      <c r="B99" s="345"/>
      <c r="C99" s="307"/>
      <c r="D99" s="303"/>
      <c r="E99" s="303"/>
      <c r="F99" s="303"/>
      <c r="G99" s="55">
        <v>119</v>
      </c>
      <c r="H99" s="59">
        <v>3339.4</v>
      </c>
      <c r="I99" s="59">
        <v>3338.33</v>
      </c>
      <c r="J99" s="59">
        <v>3535.8</v>
      </c>
      <c r="K99" s="59">
        <v>893.32</v>
      </c>
      <c r="L99" s="59">
        <v>3535.3</v>
      </c>
      <c r="M99" s="59">
        <v>1553.82</v>
      </c>
      <c r="N99" s="59">
        <v>3533.1</v>
      </c>
      <c r="O99" s="59">
        <v>2637.79</v>
      </c>
      <c r="P99" s="59">
        <v>3341.4</v>
      </c>
      <c r="Q99" s="59">
        <v>3220.9</v>
      </c>
      <c r="R99" s="59">
        <v>3535.8</v>
      </c>
      <c r="S99" s="59">
        <v>3535.8</v>
      </c>
      <c r="T99" s="61"/>
    </row>
    <row r="100" spans="1:20" s="6" customFormat="1" ht="21" customHeight="1">
      <c r="A100" s="345"/>
      <c r="B100" s="345"/>
      <c r="C100" s="307"/>
      <c r="D100" s="303"/>
      <c r="E100" s="303"/>
      <c r="F100" s="303"/>
      <c r="G100" s="55">
        <v>240</v>
      </c>
      <c r="H100" s="59">
        <f>H101+H102</f>
        <v>15736.49</v>
      </c>
      <c r="I100" s="59">
        <f aca="true" t="shared" si="36" ref="I100:S100">I101+I102</f>
        <v>13253.69</v>
      </c>
      <c r="J100" s="59">
        <f t="shared" si="36"/>
        <v>14280.87</v>
      </c>
      <c r="K100" s="59">
        <f t="shared" si="36"/>
        <v>3710.09</v>
      </c>
      <c r="L100" s="59">
        <f t="shared" si="36"/>
        <v>14632.45</v>
      </c>
      <c r="M100" s="59">
        <f t="shared" si="36"/>
        <v>7241.21</v>
      </c>
      <c r="N100" s="59">
        <f t="shared" si="36"/>
        <v>17010.91</v>
      </c>
      <c r="O100" s="59">
        <f t="shared" si="36"/>
        <v>9945.77</v>
      </c>
      <c r="P100" s="59">
        <f t="shared" si="36"/>
        <v>19119.1</v>
      </c>
      <c r="Q100" s="59">
        <f t="shared" si="36"/>
        <v>17036.6</v>
      </c>
      <c r="R100" s="59">
        <f t="shared" si="36"/>
        <v>9881.6</v>
      </c>
      <c r="S100" s="59">
        <f t="shared" si="36"/>
        <v>9881.6</v>
      </c>
      <c r="T100" s="61"/>
    </row>
    <row r="101" spans="1:20" s="6" customFormat="1" ht="18.75" customHeight="1">
      <c r="A101" s="345"/>
      <c r="B101" s="345"/>
      <c r="C101" s="307"/>
      <c r="D101" s="303"/>
      <c r="E101" s="303"/>
      <c r="F101" s="303"/>
      <c r="G101" s="55">
        <v>243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61"/>
    </row>
    <row r="102" spans="1:20" s="6" customFormat="1" ht="18" customHeight="1">
      <c r="A102" s="345"/>
      <c r="B102" s="345"/>
      <c r="C102" s="307"/>
      <c r="D102" s="303"/>
      <c r="E102" s="303"/>
      <c r="F102" s="303"/>
      <c r="G102" s="55">
        <v>244</v>
      </c>
      <c r="H102" s="59">
        <v>15736.49</v>
      </c>
      <c r="I102" s="59">
        <v>13253.69</v>
      </c>
      <c r="J102" s="59">
        <v>14280.87</v>
      </c>
      <c r="K102" s="59">
        <v>3710.09</v>
      </c>
      <c r="L102" s="59">
        <v>14632.45</v>
      </c>
      <c r="M102" s="59">
        <v>7241.21</v>
      </c>
      <c r="N102" s="59">
        <v>17010.91</v>
      </c>
      <c r="O102" s="59">
        <v>9945.77</v>
      </c>
      <c r="P102" s="59">
        <v>19119.1</v>
      </c>
      <c r="Q102" s="59">
        <v>17036.6</v>
      </c>
      <c r="R102" s="59">
        <v>9881.6</v>
      </c>
      <c r="S102" s="59">
        <v>9881.6</v>
      </c>
      <c r="T102" s="61"/>
    </row>
    <row r="103" spans="1:20" s="6" customFormat="1" ht="18" customHeight="1">
      <c r="A103" s="345"/>
      <c r="B103" s="345"/>
      <c r="C103" s="307"/>
      <c r="D103" s="303"/>
      <c r="E103" s="303"/>
      <c r="F103" s="303"/>
      <c r="G103" s="55">
        <v>831</v>
      </c>
      <c r="H103" s="59">
        <v>10</v>
      </c>
      <c r="I103" s="59">
        <v>10</v>
      </c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1"/>
    </row>
    <row r="104" spans="1:20" s="6" customFormat="1" ht="16.5" customHeight="1">
      <c r="A104" s="345"/>
      <c r="B104" s="345"/>
      <c r="C104" s="307"/>
      <c r="D104" s="303"/>
      <c r="E104" s="303"/>
      <c r="F104" s="303"/>
      <c r="G104" s="55">
        <v>852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1"/>
    </row>
    <row r="105" spans="1:20" s="6" customFormat="1" ht="20.25" customHeight="1">
      <c r="A105" s="345"/>
      <c r="B105" s="359"/>
      <c r="C105" s="305"/>
      <c r="D105" s="311"/>
      <c r="E105" s="311"/>
      <c r="F105" s="311"/>
      <c r="G105" s="55">
        <v>853</v>
      </c>
      <c r="H105" s="59">
        <v>306.16</v>
      </c>
      <c r="I105" s="59">
        <v>304.29</v>
      </c>
      <c r="J105" s="59">
        <v>5</v>
      </c>
      <c r="K105" s="59">
        <v>1.19</v>
      </c>
      <c r="L105" s="59">
        <v>65.5</v>
      </c>
      <c r="M105" s="59">
        <v>31.19</v>
      </c>
      <c r="N105" s="59">
        <v>114.2</v>
      </c>
      <c r="O105" s="59">
        <v>78.5</v>
      </c>
      <c r="P105" s="59">
        <v>98.8</v>
      </c>
      <c r="Q105" s="59">
        <v>74.3</v>
      </c>
      <c r="R105" s="59">
        <v>5</v>
      </c>
      <c r="S105" s="59">
        <v>5</v>
      </c>
      <c r="T105" s="61"/>
    </row>
    <row r="106" spans="1:20" s="6" customFormat="1" ht="24.75" customHeight="1">
      <c r="A106" s="344" t="s">
        <v>175</v>
      </c>
      <c r="B106" s="344" t="s">
        <v>186</v>
      </c>
      <c r="C106" s="54" t="s">
        <v>23</v>
      </c>
      <c r="D106" s="62"/>
      <c r="E106" s="62"/>
      <c r="F106" s="62"/>
      <c r="G106" s="55"/>
      <c r="H106" s="59">
        <f>H108+H112+H114+H115+H116</f>
        <v>8926.03</v>
      </c>
      <c r="I106" s="59">
        <f aca="true" t="shared" si="37" ref="I106:S106">I108+I112+I114+I115+I116</f>
        <v>7579.599999999999</v>
      </c>
      <c r="J106" s="59">
        <f t="shared" si="37"/>
        <v>9831.66</v>
      </c>
      <c r="K106" s="59">
        <f t="shared" si="37"/>
        <v>3035.9979999999996</v>
      </c>
      <c r="L106" s="59">
        <f t="shared" si="37"/>
        <v>10211.86</v>
      </c>
      <c r="M106" s="59">
        <f t="shared" si="37"/>
        <v>5641.09</v>
      </c>
      <c r="N106" s="59">
        <f t="shared" si="37"/>
        <v>10491.560000000001</v>
      </c>
      <c r="O106" s="59">
        <f t="shared" si="37"/>
        <v>7155.84</v>
      </c>
      <c r="P106" s="59">
        <f t="shared" si="37"/>
        <v>10078.100000000002</v>
      </c>
      <c r="Q106" s="59">
        <f t="shared" si="37"/>
        <v>9549.300000000001</v>
      </c>
      <c r="R106" s="59">
        <f t="shared" si="37"/>
        <v>9064.3</v>
      </c>
      <c r="S106" s="59">
        <f t="shared" si="37"/>
        <v>9064.3</v>
      </c>
      <c r="T106" s="61"/>
    </row>
    <row r="107" spans="1:20" s="6" customFormat="1" ht="24.75" customHeight="1">
      <c r="A107" s="345"/>
      <c r="B107" s="345"/>
      <c r="C107" s="202" t="s">
        <v>36</v>
      </c>
      <c r="D107" s="198"/>
      <c r="E107" s="198"/>
      <c r="F107" s="198"/>
      <c r="G107" s="55"/>
      <c r="H107" s="59"/>
      <c r="I107" s="59"/>
      <c r="J107" s="59"/>
      <c r="K107" s="72"/>
      <c r="L107" s="59"/>
      <c r="M107" s="59"/>
      <c r="N107" s="59"/>
      <c r="O107" s="72"/>
      <c r="P107" s="59"/>
      <c r="Q107" s="59"/>
      <c r="R107" s="59"/>
      <c r="S107" s="59"/>
      <c r="T107" s="61"/>
    </row>
    <row r="108" spans="1:20" s="6" customFormat="1" ht="22.5" customHeight="1">
      <c r="A108" s="345"/>
      <c r="B108" s="345"/>
      <c r="C108" s="304" t="s">
        <v>158</v>
      </c>
      <c r="D108" s="303" t="s">
        <v>65</v>
      </c>
      <c r="E108" s="303" t="s">
        <v>66</v>
      </c>
      <c r="F108" s="303" t="s">
        <v>200</v>
      </c>
      <c r="G108" s="55">
        <v>110</v>
      </c>
      <c r="H108" s="59">
        <f>H109+H110+H111</f>
        <v>4333.969999999999</v>
      </c>
      <c r="I108" s="59">
        <f aca="true" t="shared" si="38" ref="I108:S108">I109+I110+I111</f>
        <v>4318.04</v>
      </c>
      <c r="J108" s="59">
        <f t="shared" si="38"/>
        <v>5088.9</v>
      </c>
      <c r="K108" s="59">
        <f t="shared" si="38"/>
        <v>1121.05</v>
      </c>
      <c r="L108" s="59">
        <f t="shared" si="38"/>
        <v>5088.9</v>
      </c>
      <c r="M108" s="59">
        <f t="shared" si="38"/>
        <v>2293.8900000000003</v>
      </c>
      <c r="N108" s="59">
        <f t="shared" si="38"/>
        <v>5088.8</v>
      </c>
      <c r="O108" s="59">
        <f t="shared" si="38"/>
        <v>3416.6</v>
      </c>
      <c r="P108" s="59">
        <f t="shared" si="38"/>
        <v>4528.3</v>
      </c>
      <c r="Q108" s="59">
        <f t="shared" si="38"/>
        <v>4422.7</v>
      </c>
      <c r="R108" s="59">
        <f t="shared" si="38"/>
        <v>5088.9</v>
      </c>
      <c r="S108" s="59">
        <f t="shared" si="38"/>
        <v>5088.9</v>
      </c>
      <c r="T108" s="61"/>
    </row>
    <row r="109" spans="1:20" s="6" customFormat="1" ht="24" customHeight="1">
      <c r="A109" s="345"/>
      <c r="B109" s="345"/>
      <c r="C109" s="307"/>
      <c r="D109" s="303"/>
      <c r="E109" s="303"/>
      <c r="F109" s="303"/>
      <c r="G109" s="55">
        <v>111</v>
      </c>
      <c r="H109" s="59">
        <v>3231.91</v>
      </c>
      <c r="I109" s="59">
        <v>3226.4</v>
      </c>
      <c r="J109" s="59">
        <v>3972.92</v>
      </c>
      <c r="K109" s="59">
        <v>811.53</v>
      </c>
      <c r="L109" s="59">
        <v>3972.92</v>
      </c>
      <c r="M109" s="59">
        <v>1768.92</v>
      </c>
      <c r="N109" s="59">
        <v>3972.9</v>
      </c>
      <c r="O109" s="59">
        <v>2637</v>
      </c>
      <c r="P109" s="59">
        <v>3528.6</v>
      </c>
      <c r="Q109" s="59">
        <v>3469.7</v>
      </c>
      <c r="R109" s="59">
        <v>3972.92</v>
      </c>
      <c r="S109" s="59">
        <v>3972.92</v>
      </c>
      <c r="T109" s="61"/>
    </row>
    <row r="110" spans="1:20" s="6" customFormat="1" ht="24" customHeight="1">
      <c r="A110" s="345"/>
      <c r="B110" s="345"/>
      <c r="C110" s="307"/>
      <c r="D110" s="303"/>
      <c r="E110" s="303"/>
      <c r="F110" s="303"/>
      <c r="G110" s="55">
        <v>112</v>
      </c>
      <c r="H110" s="59">
        <v>4.97</v>
      </c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61"/>
    </row>
    <row r="111" spans="1:20" s="6" customFormat="1" ht="24" customHeight="1">
      <c r="A111" s="345"/>
      <c r="B111" s="345"/>
      <c r="C111" s="307"/>
      <c r="D111" s="303"/>
      <c r="E111" s="303"/>
      <c r="F111" s="303"/>
      <c r="G111" s="55">
        <v>119</v>
      </c>
      <c r="H111" s="59">
        <v>1097.09</v>
      </c>
      <c r="I111" s="59">
        <v>1091.64</v>
      </c>
      <c r="J111" s="59">
        <v>1115.98</v>
      </c>
      <c r="K111" s="59">
        <v>309.52</v>
      </c>
      <c r="L111" s="59">
        <v>1115.98</v>
      </c>
      <c r="M111" s="59">
        <v>524.97</v>
      </c>
      <c r="N111" s="59">
        <v>1115.9</v>
      </c>
      <c r="O111" s="59">
        <v>779.6</v>
      </c>
      <c r="P111" s="59">
        <v>999.7</v>
      </c>
      <c r="Q111" s="59">
        <v>953</v>
      </c>
      <c r="R111" s="59">
        <v>1115.98</v>
      </c>
      <c r="S111" s="59">
        <v>1115.98</v>
      </c>
      <c r="T111" s="61"/>
    </row>
    <row r="112" spans="1:20" s="6" customFormat="1" ht="20.25" customHeight="1">
      <c r="A112" s="345"/>
      <c r="B112" s="345"/>
      <c r="C112" s="307"/>
      <c r="D112" s="303"/>
      <c r="E112" s="303"/>
      <c r="F112" s="303"/>
      <c r="G112" s="55">
        <v>240</v>
      </c>
      <c r="H112" s="59">
        <f>H113</f>
        <v>4555.33</v>
      </c>
      <c r="I112" s="59">
        <f aca="true" t="shared" si="39" ref="I112:S112">I113</f>
        <v>3224.83</v>
      </c>
      <c r="J112" s="59">
        <f t="shared" si="39"/>
        <v>4741.56</v>
      </c>
      <c r="K112" s="59">
        <f t="shared" si="39"/>
        <v>1914.6</v>
      </c>
      <c r="L112" s="59">
        <f t="shared" si="39"/>
        <v>5121.76</v>
      </c>
      <c r="M112" s="59">
        <f t="shared" si="39"/>
        <v>3346.86</v>
      </c>
      <c r="N112" s="59">
        <f t="shared" si="39"/>
        <v>5400.56</v>
      </c>
      <c r="O112" s="59">
        <f t="shared" si="39"/>
        <v>3738.64</v>
      </c>
      <c r="P112" s="59">
        <f t="shared" si="39"/>
        <v>5517.6</v>
      </c>
      <c r="Q112" s="59">
        <f t="shared" si="39"/>
        <v>5096</v>
      </c>
      <c r="R112" s="59">
        <f t="shared" si="39"/>
        <v>3974.2</v>
      </c>
      <c r="S112" s="59">
        <f t="shared" si="39"/>
        <v>3974.2</v>
      </c>
      <c r="T112" s="61"/>
    </row>
    <row r="113" spans="1:20" s="6" customFormat="1" ht="19.5" customHeight="1">
      <c r="A113" s="345"/>
      <c r="B113" s="345"/>
      <c r="C113" s="307"/>
      <c r="D113" s="303"/>
      <c r="E113" s="303"/>
      <c r="F113" s="303"/>
      <c r="G113" s="55">
        <v>244</v>
      </c>
      <c r="H113" s="59">
        <v>4555.33</v>
      </c>
      <c r="I113" s="59">
        <v>3224.83</v>
      </c>
      <c r="J113" s="59">
        <v>4741.56</v>
      </c>
      <c r="K113" s="59">
        <v>1914.6</v>
      </c>
      <c r="L113" s="59">
        <v>5121.76</v>
      </c>
      <c r="M113" s="59">
        <v>3346.86</v>
      </c>
      <c r="N113" s="59">
        <v>5400.56</v>
      </c>
      <c r="O113" s="59">
        <v>3738.64</v>
      </c>
      <c r="P113" s="59">
        <v>5517.6</v>
      </c>
      <c r="Q113" s="59">
        <v>5096</v>
      </c>
      <c r="R113" s="59">
        <v>3974.2</v>
      </c>
      <c r="S113" s="59">
        <v>3974.2</v>
      </c>
      <c r="T113" s="61"/>
    </row>
    <row r="114" spans="1:20" s="6" customFormat="1" ht="19.5" customHeight="1">
      <c r="A114" s="345"/>
      <c r="B114" s="345"/>
      <c r="C114" s="307"/>
      <c r="D114" s="303"/>
      <c r="E114" s="303"/>
      <c r="F114" s="303"/>
      <c r="G114" s="55">
        <v>831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61"/>
    </row>
    <row r="115" spans="1:20" s="6" customFormat="1" ht="19.5" customHeight="1">
      <c r="A115" s="345"/>
      <c r="B115" s="345"/>
      <c r="C115" s="307"/>
      <c r="D115" s="303"/>
      <c r="E115" s="303"/>
      <c r="F115" s="303"/>
      <c r="G115" s="55">
        <v>852</v>
      </c>
      <c r="H115" s="59">
        <v>5.7</v>
      </c>
      <c r="I115" s="59">
        <v>5.7</v>
      </c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61"/>
    </row>
    <row r="116" spans="1:20" s="6" customFormat="1" ht="18.75" customHeight="1">
      <c r="A116" s="359"/>
      <c r="B116" s="359"/>
      <c r="C116" s="305"/>
      <c r="D116" s="311"/>
      <c r="E116" s="311"/>
      <c r="F116" s="311"/>
      <c r="G116" s="55">
        <v>853</v>
      </c>
      <c r="H116" s="59">
        <v>31.03</v>
      </c>
      <c r="I116" s="59">
        <v>31.03</v>
      </c>
      <c r="J116" s="59">
        <v>1.2</v>
      </c>
      <c r="K116" s="59">
        <v>0.348</v>
      </c>
      <c r="L116" s="59">
        <v>1.2</v>
      </c>
      <c r="M116" s="59">
        <v>0.34</v>
      </c>
      <c r="N116" s="59">
        <v>2.2</v>
      </c>
      <c r="O116" s="59">
        <v>0.6</v>
      </c>
      <c r="P116" s="59">
        <v>32.2</v>
      </c>
      <c r="Q116" s="59">
        <v>30.6</v>
      </c>
      <c r="R116" s="59">
        <v>1.2</v>
      </c>
      <c r="S116" s="59">
        <v>1.2</v>
      </c>
      <c r="T116" s="61"/>
    </row>
    <row r="117" spans="1:20" s="6" customFormat="1" ht="22.5" customHeight="1">
      <c r="A117" s="344" t="s">
        <v>382</v>
      </c>
      <c r="B117" s="344" t="s">
        <v>824</v>
      </c>
      <c r="C117" s="54" t="s">
        <v>23</v>
      </c>
      <c r="D117" s="62"/>
      <c r="E117" s="62"/>
      <c r="F117" s="62"/>
      <c r="G117" s="55"/>
      <c r="H117" s="59">
        <f>H119</f>
        <v>0</v>
      </c>
      <c r="I117" s="59">
        <f>I119</f>
        <v>0</v>
      </c>
      <c r="J117" s="59">
        <f>J119</f>
        <v>289</v>
      </c>
      <c r="K117" s="59">
        <f aca="true" t="shared" si="40" ref="K117:S117">K119</f>
        <v>45.786</v>
      </c>
      <c r="L117" s="59">
        <f t="shared" si="40"/>
        <v>1325</v>
      </c>
      <c r="M117" s="59">
        <f t="shared" si="40"/>
        <v>262.64</v>
      </c>
      <c r="N117" s="59">
        <f t="shared" si="40"/>
        <v>1325</v>
      </c>
      <c r="O117" s="59">
        <f t="shared" si="40"/>
        <v>356.29</v>
      </c>
      <c r="P117" s="59">
        <f t="shared" si="40"/>
        <v>1325</v>
      </c>
      <c r="Q117" s="59">
        <f t="shared" si="40"/>
        <v>1324.9</v>
      </c>
      <c r="R117" s="59">
        <f t="shared" si="40"/>
        <v>0</v>
      </c>
      <c r="S117" s="59">
        <f t="shared" si="40"/>
        <v>0</v>
      </c>
      <c r="T117" s="61"/>
    </row>
    <row r="118" spans="1:20" s="6" customFormat="1" ht="21.75" customHeight="1">
      <c r="A118" s="345"/>
      <c r="B118" s="345"/>
      <c r="C118" s="203" t="s">
        <v>36</v>
      </c>
      <c r="D118" s="194"/>
      <c r="E118" s="194"/>
      <c r="F118" s="194"/>
      <c r="G118" s="55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61"/>
    </row>
    <row r="119" spans="1:20" s="6" customFormat="1" ht="21" customHeight="1">
      <c r="A119" s="345"/>
      <c r="B119" s="345"/>
      <c r="C119" s="304" t="s">
        <v>158</v>
      </c>
      <c r="D119" s="302" t="s">
        <v>65</v>
      </c>
      <c r="E119" s="302" t="s">
        <v>386</v>
      </c>
      <c r="F119" s="302" t="s">
        <v>823</v>
      </c>
      <c r="G119" s="55">
        <v>110</v>
      </c>
      <c r="H119" s="59">
        <f>H120+H121</f>
        <v>0</v>
      </c>
      <c r="I119" s="59">
        <f>I120+I121</f>
        <v>0</v>
      </c>
      <c r="J119" s="59">
        <f>J120+J121</f>
        <v>289</v>
      </c>
      <c r="K119" s="59">
        <f aca="true" t="shared" si="41" ref="K119:S119">K120+K121</f>
        <v>45.786</v>
      </c>
      <c r="L119" s="59">
        <f t="shared" si="41"/>
        <v>1325</v>
      </c>
      <c r="M119" s="59">
        <f t="shared" si="41"/>
        <v>262.64</v>
      </c>
      <c r="N119" s="59">
        <f t="shared" si="41"/>
        <v>1325</v>
      </c>
      <c r="O119" s="59">
        <f t="shared" si="41"/>
        <v>356.29</v>
      </c>
      <c r="P119" s="59">
        <f t="shared" si="41"/>
        <v>1325</v>
      </c>
      <c r="Q119" s="59">
        <f t="shared" si="41"/>
        <v>1324.9</v>
      </c>
      <c r="R119" s="59">
        <f t="shared" si="41"/>
        <v>0</v>
      </c>
      <c r="S119" s="59">
        <f t="shared" si="41"/>
        <v>0</v>
      </c>
      <c r="T119" s="61"/>
    </row>
    <row r="120" spans="1:20" s="6" customFormat="1" ht="16.5" customHeight="1">
      <c r="A120" s="345"/>
      <c r="B120" s="345"/>
      <c r="C120" s="307"/>
      <c r="D120" s="303"/>
      <c r="E120" s="303"/>
      <c r="F120" s="303"/>
      <c r="G120" s="55">
        <v>111</v>
      </c>
      <c r="H120" s="59"/>
      <c r="I120" s="59"/>
      <c r="J120" s="59">
        <v>222</v>
      </c>
      <c r="K120" s="59">
        <v>35.176</v>
      </c>
      <c r="L120" s="59">
        <v>1018</v>
      </c>
      <c r="M120" s="59">
        <v>201.71</v>
      </c>
      <c r="N120" s="59">
        <v>1018</v>
      </c>
      <c r="O120" s="59">
        <v>273.61</v>
      </c>
      <c r="P120" s="59">
        <v>1017.6</v>
      </c>
      <c r="Q120" s="59">
        <v>1017.5</v>
      </c>
      <c r="R120" s="59">
        <v>0</v>
      </c>
      <c r="S120" s="59">
        <v>0</v>
      </c>
      <c r="T120" s="61"/>
    </row>
    <row r="121" spans="1:20" s="6" customFormat="1" ht="19.5" customHeight="1">
      <c r="A121" s="345"/>
      <c r="B121" s="345"/>
      <c r="C121" s="305"/>
      <c r="D121" s="303"/>
      <c r="E121" s="303"/>
      <c r="F121" s="303"/>
      <c r="G121" s="55">
        <v>119</v>
      </c>
      <c r="H121" s="59"/>
      <c r="I121" s="59"/>
      <c r="J121" s="59">
        <v>67</v>
      </c>
      <c r="K121" s="59">
        <v>10.61</v>
      </c>
      <c r="L121" s="59">
        <v>307</v>
      </c>
      <c r="M121" s="59">
        <v>60.93</v>
      </c>
      <c r="N121" s="59">
        <v>307</v>
      </c>
      <c r="O121" s="59">
        <v>82.68</v>
      </c>
      <c r="P121" s="59">
        <v>307.4</v>
      </c>
      <c r="Q121" s="59">
        <v>307.4</v>
      </c>
      <c r="R121" s="59">
        <v>0</v>
      </c>
      <c r="S121" s="59">
        <v>0</v>
      </c>
      <c r="T121" s="61"/>
    </row>
    <row r="122" spans="1:20" s="6" customFormat="1" ht="23.25" customHeight="1">
      <c r="A122" s="295" t="s">
        <v>383</v>
      </c>
      <c r="B122" s="295" t="s">
        <v>825</v>
      </c>
      <c r="C122" s="54" t="s">
        <v>23</v>
      </c>
      <c r="D122" s="62"/>
      <c r="E122" s="62"/>
      <c r="F122" s="62"/>
      <c r="G122" s="55"/>
      <c r="H122" s="59">
        <f>H124</f>
        <v>0</v>
      </c>
      <c r="I122" s="59">
        <f>I124</f>
        <v>0</v>
      </c>
      <c r="J122" s="59">
        <f>J124</f>
        <v>700.99</v>
      </c>
      <c r="K122" s="59">
        <f aca="true" t="shared" si="42" ref="K122:S122">K124</f>
        <v>176.16000000000003</v>
      </c>
      <c r="L122" s="59">
        <f t="shared" si="42"/>
        <v>700.99</v>
      </c>
      <c r="M122" s="59">
        <f t="shared" si="42"/>
        <v>583.99</v>
      </c>
      <c r="N122" s="59">
        <f t="shared" si="42"/>
        <v>1020.9</v>
      </c>
      <c r="O122" s="59">
        <f t="shared" si="42"/>
        <v>701</v>
      </c>
      <c r="P122" s="59">
        <f t="shared" si="42"/>
        <v>1340.84</v>
      </c>
      <c r="Q122" s="59">
        <f t="shared" si="42"/>
        <v>1340.84</v>
      </c>
      <c r="R122" s="59">
        <f t="shared" si="42"/>
        <v>0</v>
      </c>
      <c r="S122" s="59">
        <f t="shared" si="42"/>
        <v>0</v>
      </c>
      <c r="T122" s="61"/>
    </row>
    <row r="123" spans="1:20" s="6" customFormat="1" ht="23.25" customHeight="1">
      <c r="A123" s="299"/>
      <c r="B123" s="299"/>
      <c r="C123" s="203" t="s">
        <v>36</v>
      </c>
      <c r="D123" s="194"/>
      <c r="E123" s="194"/>
      <c r="F123" s="194"/>
      <c r="G123" s="55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61"/>
    </row>
    <row r="124" spans="1:20" s="6" customFormat="1" ht="51.75" customHeight="1">
      <c r="A124" s="299"/>
      <c r="B124" s="299"/>
      <c r="C124" s="306" t="s">
        <v>158</v>
      </c>
      <c r="D124" s="346" t="s">
        <v>65</v>
      </c>
      <c r="E124" s="346" t="s">
        <v>386</v>
      </c>
      <c r="F124" s="346" t="s">
        <v>826</v>
      </c>
      <c r="G124" s="55">
        <v>110</v>
      </c>
      <c r="H124" s="59">
        <f>H125+H126</f>
        <v>0</v>
      </c>
      <c r="I124" s="59">
        <f>I125+I126</f>
        <v>0</v>
      </c>
      <c r="J124" s="59">
        <f>J125+J126</f>
        <v>700.99</v>
      </c>
      <c r="K124" s="59">
        <f aca="true" t="shared" si="43" ref="K124:S124">K125+K126</f>
        <v>176.16000000000003</v>
      </c>
      <c r="L124" s="59">
        <f t="shared" si="43"/>
        <v>700.99</v>
      </c>
      <c r="M124" s="59">
        <f t="shared" si="43"/>
        <v>583.99</v>
      </c>
      <c r="N124" s="59">
        <f t="shared" si="43"/>
        <v>1020.9</v>
      </c>
      <c r="O124" s="59">
        <f t="shared" si="43"/>
        <v>701</v>
      </c>
      <c r="P124" s="59">
        <f t="shared" si="43"/>
        <v>1340.84</v>
      </c>
      <c r="Q124" s="59">
        <f t="shared" si="43"/>
        <v>1340.84</v>
      </c>
      <c r="R124" s="59">
        <f t="shared" si="43"/>
        <v>0</v>
      </c>
      <c r="S124" s="59">
        <f t="shared" si="43"/>
        <v>0</v>
      </c>
      <c r="T124" s="61"/>
    </row>
    <row r="125" spans="1:20" s="6" customFormat="1" ht="53.25" customHeight="1">
      <c r="A125" s="299"/>
      <c r="B125" s="299"/>
      <c r="C125" s="306"/>
      <c r="D125" s="346"/>
      <c r="E125" s="346"/>
      <c r="F125" s="346"/>
      <c r="G125" s="55">
        <v>111</v>
      </c>
      <c r="H125" s="59"/>
      <c r="I125" s="59"/>
      <c r="J125" s="59">
        <v>538.4</v>
      </c>
      <c r="K125" s="59">
        <v>135.3</v>
      </c>
      <c r="L125" s="59">
        <v>539.56</v>
      </c>
      <c r="M125" s="59">
        <v>448.54</v>
      </c>
      <c r="N125" s="59">
        <v>785.3</v>
      </c>
      <c r="O125" s="59">
        <v>539.6</v>
      </c>
      <c r="P125" s="59">
        <v>1005.04</v>
      </c>
      <c r="Q125" s="59">
        <v>1005.04</v>
      </c>
      <c r="R125" s="59">
        <v>0</v>
      </c>
      <c r="S125" s="59">
        <v>0</v>
      </c>
      <c r="T125" s="61"/>
    </row>
    <row r="126" spans="1:20" s="6" customFormat="1" ht="50.25" customHeight="1">
      <c r="A126" s="299"/>
      <c r="B126" s="299"/>
      <c r="C126" s="306"/>
      <c r="D126" s="346"/>
      <c r="E126" s="346"/>
      <c r="F126" s="346"/>
      <c r="G126" s="55">
        <v>119</v>
      </c>
      <c r="H126" s="59"/>
      <c r="I126" s="59"/>
      <c r="J126" s="59">
        <v>162.59</v>
      </c>
      <c r="K126" s="59">
        <v>40.86</v>
      </c>
      <c r="L126" s="59">
        <v>161.43</v>
      </c>
      <c r="M126" s="59">
        <v>135.45</v>
      </c>
      <c r="N126" s="59">
        <v>235.6</v>
      </c>
      <c r="O126" s="59">
        <v>161.4</v>
      </c>
      <c r="P126" s="59">
        <v>335.8</v>
      </c>
      <c r="Q126" s="59">
        <v>335.8</v>
      </c>
      <c r="R126" s="59">
        <v>0</v>
      </c>
      <c r="S126" s="59">
        <v>0</v>
      </c>
      <c r="T126" s="61"/>
    </row>
    <row r="127" spans="1:20" s="6" customFormat="1" ht="27" customHeight="1">
      <c r="A127" s="295" t="s">
        <v>178</v>
      </c>
      <c r="B127" s="295" t="s">
        <v>186</v>
      </c>
      <c r="C127" s="215" t="s">
        <v>23</v>
      </c>
      <c r="D127" s="195"/>
      <c r="E127" s="195"/>
      <c r="F127" s="156"/>
      <c r="G127" s="55"/>
      <c r="H127" s="59">
        <f>H129+H134+H137+H138+H139+H140</f>
        <v>30377.42</v>
      </c>
      <c r="I127" s="59">
        <f aca="true" t="shared" si="44" ref="I127:S127">I129+I134+I137+I138+I139+I140</f>
        <v>29292.5</v>
      </c>
      <c r="J127" s="59">
        <f t="shared" si="44"/>
        <v>27613.489999999998</v>
      </c>
      <c r="K127" s="59">
        <f t="shared" si="44"/>
        <v>7728.070000000001</v>
      </c>
      <c r="L127" s="59">
        <f t="shared" si="44"/>
        <v>27613.460000000003</v>
      </c>
      <c r="M127" s="59">
        <f t="shared" si="44"/>
        <v>15552.72</v>
      </c>
      <c r="N127" s="59">
        <f t="shared" si="44"/>
        <v>27888.6</v>
      </c>
      <c r="O127" s="59">
        <f t="shared" si="44"/>
        <v>21963.899999999998</v>
      </c>
      <c r="P127" s="59">
        <f t="shared" si="44"/>
        <v>27104.5</v>
      </c>
      <c r="Q127" s="59">
        <f t="shared" si="44"/>
        <v>26766.600000000002</v>
      </c>
      <c r="R127" s="59">
        <f t="shared" si="44"/>
        <v>21691</v>
      </c>
      <c r="S127" s="59">
        <f t="shared" si="44"/>
        <v>22491</v>
      </c>
      <c r="T127" s="61"/>
    </row>
    <row r="128" spans="1:20" s="6" customFormat="1" ht="27" customHeight="1">
      <c r="A128" s="299"/>
      <c r="B128" s="299"/>
      <c r="C128" s="202" t="s">
        <v>36</v>
      </c>
      <c r="D128" s="198"/>
      <c r="E128" s="198"/>
      <c r="F128" s="198"/>
      <c r="G128" s="55"/>
      <c r="H128" s="59"/>
      <c r="I128" s="59"/>
      <c r="J128" s="73"/>
      <c r="K128" s="59"/>
      <c r="L128" s="59"/>
      <c r="M128" s="59"/>
      <c r="N128" s="59"/>
      <c r="O128" s="59"/>
      <c r="P128" s="59"/>
      <c r="Q128" s="59"/>
      <c r="R128" s="59"/>
      <c r="S128" s="59"/>
      <c r="T128" s="61"/>
    </row>
    <row r="129" spans="1:20" s="6" customFormat="1" ht="18" customHeight="1">
      <c r="A129" s="299"/>
      <c r="B129" s="299"/>
      <c r="C129" s="304" t="s">
        <v>158</v>
      </c>
      <c r="D129" s="346" t="s">
        <v>65</v>
      </c>
      <c r="E129" s="346" t="s">
        <v>386</v>
      </c>
      <c r="F129" s="346" t="s">
        <v>201</v>
      </c>
      <c r="G129" s="55">
        <v>110</v>
      </c>
      <c r="H129" s="59">
        <f>H130+H131+H132+H133</f>
        <v>27026.55</v>
      </c>
      <c r="I129" s="59">
        <f aca="true" t="shared" si="45" ref="I129:S129">I130+I131+I132+I133</f>
        <v>26967.42</v>
      </c>
      <c r="J129" s="59">
        <f t="shared" si="45"/>
        <v>24821.28</v>
      </c>
      <c r="K129" s="59">
        <f t="shared" si="45"/>
        <v>6962.81</v>
      </c>
      <c r="L129" s="59">
        <f t="shared" si="45"/>
        <v>24849.33</v>
      </c>
      <c r="M129" s="59">
        <f t="shared" si="45"/>
        <v>14040.769999999999</v>
      </c>
      <c r="N129" s="59">
        <f t="shared" si="45"/>
        <v>24923.2</v>
      </c>
      <c r="O129" s="59">
        <f t="shared" si="45"/>
        <v>19931.6</v>
      </c>
      <c r="P129" s="59">
        <f t="shared" si="45"/>
        <v>24026.4</v>
      </c>
      <c r="Q129" s="59">
        <f t="shared" si="45"/>
        <v>23831</v>
      </c>
      <c r="R129" s="59">
        <f t="shared" si="45"/>
        <v>21191</v>
      </c>
      <c r="S129" s="59">
        <f t="shared" si="45"/>
        <v>21991</v>
      </c>
      <c r="T129" s="61"/>
    </row>
    <row r="130" spans="1:20" s="6" customFormat="1" ht="18" customHeight="1">
      <c r="A130" s="299"/>
      <c r="B130" s="299"/>
      <c r="C130" s="307"/>
      <c r="D130" s="346"/>
      <c r="E130" s="346"/>
      <c r="F130" s="346"/>
      <c r="G130" s="55">
        <v>111</v>
      </c>
      <c r="H130" s="59">
        <v>20523.67</v>
      </c>
      <c r="I130" s="59">
        <v>20477.85</v>
      </c>
      <c r="J130" s="59">
        <v>18918.2</v>
      </c>
      <c r="K130" s="59">
        <v>5161.63</v>
      </c>
      <c r="L130" s="59">
        <v>18918.2</v>
      </c>
      <c r="M130" s="59">
        <v>11040.88</v>
      </c>
      <c r="N130" s="59">
        <v>18918.2</v>
      </c>
      <c r="O130" s="59">
        <v>15065.4</v>
      </c>
      <c r="P130" s="59">
        <v>18279.8</v>
      </c>
      <c r="Q130" s="59">
        <v>18227.9</v>
      </c>
      <c r="R130" s="59">
        <v>18918.2</v>
      </c>
      <c r="S130" s="59">
        <v>18918.2</v>
      </c>
      <c r="T130" s="61"/>
    </row>
    <row r="131" spans="1:20" s="6" customFormat="1" ht="18" customHeight="1">
      <c r="A131" s="299"/>
      <c r="B131" s="299"/>
      <c r="C131" s="307"/>
      <c r="D131" s="346"/>
      <c r="E131" s="346"/>
      <c r="F131" s="346"/>
      <c r="G131" s="55">
        <v>112</v>
      </c>
      <c r="H131" s="59">
        <v>61.95</v>
      </c>
      <c r="I131" s="59">
        <v>49.04</v>
      </c>
      <c r="J131" s="59">
        <v>47</v>
      </c>
      <c r="K131" s="59">
        <v>35.85</v>
      </c>
      <c r="L131" s="59">
        <v>48.6</v>
      </c>
      <c r="M131" s="59">
        <v>42.92</v>
      </c>
      <c r="N131" s="59">
        <v>76.3</v>
      </c>
      <c r="O131" s="59">
        <v>42.9</v>
      </c>
      <c r="P131" s="59">
        <v>76.3</v>
      </c>
      <c r="Q131" s="59">
        <v>42.9</v>
      </c>
      <c r="R131" s="59"/>
      <c r="S131" s="59"/>
      <c r="T131" s="61"/>
    </row>
    <row r="132" spans="1:20" s="6" customFormat="1" ht="18" customHeight="1">
      <c r="A132" s="299"/>
      <c r="B132" s="299"/>
      <c r="C132" s="307"/>
      <c r="D132" s="346"/>
      <c r="E132" s="346"/>
      <c r="F132" s="346"/>
      <c r="G132" s="55">
        <v>113</v>
      </c>
      <c r="H132" s="59">
        <v>155.97</v>
      </c>
      <c r="I132" s="59">
        <v>155.67</v>
      </c>
      <c r="J132" s="59">
        <v>144</v>
      </c>
      <c r="K132" s="59">
        <v>119.74</v>
      </c>
      <c r="L132" s="59">
        <v>174.06</v>
      </c>
      <c r="M132" s="59">
        <v>146.06</v>
      </c>
      <c r="N132" s="59">
        <v>220.2</v>
      </c>
      <c r="O132" s="59">
        <v>146.1</v>
      </c>
      <c r="P132" s="59">
        <v>220.2</v>
      </c>
      <c r="Q132" s="59">
        <v>146.1</v>
      </c>
      <c r="R132" s="59"/>
      <c r="S132" s="59"/>
      <c r="T132" s="61"/>
    </row>
    <row r="133" spans="1:20" s="6" customFormat="1" ht="18" customHeight="1">
      <c r="A133" s="299"/>
      <c r="B133" s="299"/>
      <c r="C133" s="307"/>
      <c r="D133" s="346"/>
      <c r="E133" s="346"/>
      <c r="F133" s="346"/>
      <c r="G133" s="55">
        <v>119</v>
      </c>
      <c r="H133" s="59">
        <v>6284.96</v>
      </c>
      <c r="I133" s="59">
        <v>6284.86</v>
      </c>
      <c r="J133" s="59">
        <v>5712.08</v>
      </c>
      <c r="K133" s="59">
        <v>1645.59</v>
      </c>
      <c r="L133" s="59">
        <v>5708.47</v>
      </c>
      <c r="M133" s="59">
        <v>2810.91</v>
      </c>
      <c r="N133" s="59">
        <v>5708.5</v>
      </c>
      <c r="O133" s="59">
        <v>4677.2</v>
      </c>
      <c r="P133" s="59">
        <v>5450.1</v>
      </c>
      <c r="Q133" s="59">
        <v>5414.1</v>
      </c>
      <c r="R133" s="59">
        <v>2272.8</v>
      </c>
      <c r="S133" s="59">
        <v>3072.8</v>
      </c>
      <c r="T133" s="61"/>
    </row>
    <row r="134" spans="1:20" s="6" customFormat="1" ht="18" customHeight="1">
      <c r="A134" s="299"/>
      <c r="B134" s="299"/>
      <c r="C134" s="307"/>
      <c r="D134" s="346"/>
      <c r="E134" s="346"/>
      <c r="F134" s="346"/>
      <c r="G134" s="55">
        <v>240</v>
      </c>
      <c r="H134" s="59">
        <f>H135+H136</f>
        <v>3214.03</v>
      </c>
      <c r="I134" s="59">
        <f aca="true" t="shared" si="46" ref="I134:S134">I135+I136</f>
        <v>2214.03</v>
      </c>
      <c r="J134" s="59">
        <f t="shared" si="46"/>
        <v>2765.6</v>
      </c>
      <c r="K134" s="59">
        <f t="shared" si="46"/>
        <v>764.16</v>
      </c>
      <c r="L134" s="59">
        <f t="shared" si="46"/>
        <v>2733.9300000000003</v>
      </c>
      <c r="M134" s="59">
        <f t="shared" si="46"/>
        <v>1508.75</v>
      </c>
      <c r="N134" s="59">
        <f t="shared" si="46"/>
        <v>2933.8</v>
      </c>
      <c r="O134" s="59">
        <f t="shared" si="46"/>
        <v>2026.2</v>
      </c>
      <c r="P134" s="59">
        <f t="shared" si="46"/>
        <v>3047</v>
      </c>
      <c r="Q134" s="59">
        <f t="shared" si="46"/>
        <v>2930.7</v>
      </c>
      <c r="R134" s="59">
        <f t="shared" si="46"/>
        <v>500</v>
      </c>
      <c r="S134" s="59">
        <f t="shared" si="46"/>
        <v>500</v>
      </c>
      <c r="T134" s="61"/>
    </row>
    <row r="135" spans="1:20" s="6" customFormat="1" ht="18" customHeight="1">
      <c r="A135" s="299"/>
      <c r="B135" s="299"/>
      <c r="C135" s="307"/>
      <c r="D135" s="346"/>
      <c r="E135" s="346"/>
      <c r="F135" s="346"/>
      <c r="G135" s="55">
        <v>243</v>
      </c>
      <c r="H135" s="59">
        <v>1000</v>
      </c>
      <c r="I135" s="59"/>
      <c r="J135" s="59">
        <v>1000</v>
      </c>
      <c r="K135" s="59">
        <v>200</v>
      </c>
      <c r="L135" s="59">
        <v>1000</v>
      </c>
      <c r="M135" s="59">
        <v>500</v>
      </c>
      <c r="N135" s="59">
        <v>1000</v>
      </c>
      <c r="O135" s="59">
        <v>800</v>
      </c>
      <c r="P135" s="59">
        <v>1000</v>
      </c>
      <c r="Q135" s="59">
        <v>1000</v>
      </c>
      <c r="R135" s="59">
        <v>0</v>
      </c>
      <c r="S135" s="59">
        <v>0</v>
      </c>
      <c r="T135" s="61"/>
    </row>
    <row r="136" spans="1:20" s="6" customFormat="1" ht="18" customHeight="1">
      <c r="A136" s="299"/>
      <c r="B136" s="299"/>
      <c r="C136" s="307"/>
      <c r="D136" s="346"/>
      <c r="E136" s="346"/>
      <c r="F136" s="346"/>
      <c r="G136" s="55">
        <v>244</v>
      </c>
      <c r="H136" s="59">
        <v>2214.03</v>
      </c>
      <c r="I136" s="59">
        <v>2214.03</v>
      </c>
      <c r="J136" s="59">
        <v>1765.6</v>
      </c>
      <c r="K136" s="59">
        <v>564.16</v>
      </c>
      <c r="L136" s="59">
        <v>1733.93</v>
      </c>
      <c r="M136" s="59">
        <v>1008.75</v>
      </c>
      <c r="N136" s="59">
        <v>1933.8</v>
      </c>
      <c r="O136" s="59">
        <v>1226.2</v>
      </c>
      <c r="P136" s="59">
        <v>2047</v>
      </c>
      <c r="Q136" s="59">
        <v>1930.7</v>
      </c>
      <c r="R136" s="59">
        <v>500</v>
      </c>
      <c r="S136" s="59">
        <v>500</v>
      </c>
      <c r="T136" s="61"/>
    </row>
    <row r="137" spans="1:20" s="6" customFormat="1" ht="18" customHeight="1">
      <c r="A137" s="299"/>
      <c r="B137" s="299"/>
      <c r="C137" s="307"/>
      <c r="D137" s="346"/>
      <c r="E137" s="346"/>
      <c r="F137" s="346"/>
      <c r="G137" s="55">
        <v>360</v>
      </c>
      <c r="H137" s="59">
        <v>39</v>
      </c>
      <c r="I137" s="59">
        <v>14</v>
      </c>
      <c r="J137" s="59">
        <v>25</v>
      </c>
      <c r="K137" s="59"/>
      <c r="L137" s="59">
        <v>25</v>
      </c>
      <c r="M137" s="59"/>
      <c r="N137" s="59">
        <v>25</v>
      </c>
      <c r="O137" s="59"/>
      <c r="P137" s="59">
        <v>25</v>
      </c>
      <c r="Q137" s="59"/>
      <c r="R137" s="59"/>
      <c r="S137" s="59"/>
      <c r="T137" s="61"/>
    </row>
    <row r="138" spans="1:20" s="6" customFormat="1" ht="18" customHeight="1">
      <c r="A138" s="299"/>
      <c r="B138" s="299"/>
      <c r="C138" s="307"/>
      <c r="D138" s="346"/>
      <c r="E138" s="346"/>
      <c r="F138" s="346"/>
      <c r="G138" s="55">
        <v>831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61"/>
    </row>
    <row r="139" spans="1:20" s="6" customFormat="1" ht="18" customHeight="1">
      <c r="A139" s="299"/>
      <c r="B139" s="299"/>
      <c r="C139" s="307"/>
      <c r="D139" s="346"/>
      <c r="E139" s="346"/>
      <c r="F139" s="346"/>
      <c r="G139" s="55">
        <v>852</v>
      </c>
      <c r="H139" s="59">
        <v>1.33</v>
      </c>
      <c r="I139" s="59">
        <v>1.33</v>
      </c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61"/>
    </row>
    <row r="140" spans="1:20" s="6" customFormat="1" ht="18" customHeight="1">
      <c r="A140" s="350"/>
      <c r="B140" s="350"/>
      <c r="C140" s="305"/>
      <c r="D140" s="346"/>
      <c r="E140" s="346"/>
      <c r="F140" s="346"/>
      <c r="G140" s="55">
        <v>853</v>
      </c>
      <c r="H140" s="59">
        <v>96.51</v>
      </c>
      <c r="I140" s="59">
        <v>95.72</v>
      </c>
      <c r="J140" s="59">
        <v>1.61</v>
      </c>
      <c r="K140" s="59">
        <v>1.1</v>
      </c>
      <c r="L140" s="59">
        <v>5.2</v>
      </c>
      <c r="M140" s="59">
        <v>3.2</v>
      </c>
      <c r="N140" s="59">
        <v>6.6</v>
      </c>
      <c r="O140" s="59">
        <v>6.1</v>
      </c>
      <c r="P140" s="59">
        <v>6.1</v>
      </c>
      <c r="Q140" s="59">
        <v>4.9</v>
      </c>
      <c r="R140" s="59">
        <v>0</v>
      </c>
      <c r="S140" s="59">
        <v>0</v>
      </c>
      <c r="T140" s="61"/>
    </row>
    <row r="141" spans="1:20" s="6" customFormat="1" ht="18" customHeight="1" hidden="1">
      <c r="A141" s="268"/>
      <c r="B141" s="268"/>
      <c r="C141" s="154"/>
      <c r="D141" s="157"/>
      <c r="E141" s="157"/>
      <c r="F141" s="157"/>
      <c r="G141" s="55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61"/>
    </row>
    <row r="142" spans="1:20" s="6" customFormat="1" ht="18" customHeight="1" hidden="1">
      <c r="A142" s="268"/>
      <c r="B142" s="268"/>
      <c r="C142" s="154"/>
      <c r="D142" s="157"/>
      <c r="E142" s="157"/>
      <c r="F142" s="157"/>
      <c r="G142" s="55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61"/>
    </row>
    <row r="143" spans="1:20" s="6" customFormat="1" ht="26.25" customHeight="1">
      <c r="A143" s="344" t="s">
        <v>180</v>
      </c>
      <c r="B143" s="344" t="s">
        <v>827</v>
      </c>
      <c r="C143" s="54" t="s">
        <v>23</v>
      </c>
      <c r="D143" s="56"/>
      <c r="E143" s="56"/>
      <c r="F143" s="56"/>
      <c r="G143" s="55"/>
      <c r="H143" s="59">
        <f>H145</f>
        <v>144.97</v>
      </c>
      <c r="I143" s="59">
        <f aca="true" t="shared" si="47" ref="I143:S143">I145</f>
        <v>144.97</v>
      </c>
      <c r="J143" s="59">
        <f t="shared" si="47"/>
        <v>0</v>
      </c>
      <c r="K143" s="59">
        <f t="shared" si="47"/>
        <v>0</v>
      </c>
      <c r="L143" s="59">
        <f t="shared" si="47"/>
        <v>40.09</v>
      </c>
      <c r="M143" s="59">
        <f t="shared" si="47"/>
        <v>0</v>
      </c>
      <c r="N143" s="59">
        <f t="shared" si="47"/>
        <v>40.1</v>
      </c>
      <c r="O143" s="59">
        <f t="shared" si="47"/>
        <v>40.1</v>
      </c>
      <c r="P143" s="59">
        <f t="shared" si="47"/>
        <v>400.5</v>
      </c>
      <c r="Q143" s="59">
        <f t="shared" si="47"/>
        <v>400.6</v>
      </c>
      <c r="R143" s="59">
        <f t="shared" si="47"/>
        <v>0</v>
      </c>
      <c r="S143" s="59">
        <f t="shared" si="47"/>
        <v>0</v>
      </c>
      <c r="T143" s="61"/>
    </row>
    <row r="144" spans="1:20" s="6" customFormat="1" ht="26.25" customHeight="1">
      <c r="A144" s="345"/>
      <c r="B144" s="345"/>
      <c r="C144" s="203" t="s">
        <v>36</v>
      </c>
      <c r="D144" s="195"/>
      <c r="E144" s="195"/>
      <c r="F144" s="195"/>
      <c r="G144" s="55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61"/>
    </row>
    <row r="145" spans="1:20" s="6" customFormat="1" ht="26.25" customHeight="1">
      <c r="A145" s="345"/>
      <c r="B145" s="345"/>
      <c r="C145" s="304" t="s">
        <v>158</v>
      </c>
      <c r="D145" s="302" t="s">
        <v>65</v>
      </c>
      <c r="E145" s="302" t="s">
        <v>386</v>
      </c>
      <c r="F145" s="302" t="s">
        <v>368</v>
      </c>
      <c r="G145" s="55">
        <v>110</v>
      </c>
      <c r="H145" s="59">
        <f>H146+H147</f>
        <v>144.97</v>
      </c>
      <c r="I145" s="59">
        <f aca="true" t="shared" si="48" ref="I145:S145">I146+I147</f>
        <v>144.97</v>
      </c>
      <c r="J145" s="59">
        <f t="shared" si="48"/>
        <v>0</v>
      </c>
      <c r="K145" s="59">
        <f t="shared" si="48"/>
        <v>0</v>
      </c>
      <c r="L145" s="59">
        <f t="shared" si="48"/>
        <v>40.09</v>
      </c>
      <c r="M145" s="59">
        <f t="shared" si="48"/>
        <v>0</v>
      </c>
      <c r="N145" s="59">
        <f t="shared" si="48"/>
        <v>40.1</v>
      </c>
      <c r="O145" s="59">
        <f t="shared" si="48"/>
        <v>40.1</v>
      </c>
      <c r="P145" s="59">
        <f t="shared" si="48"/>
        <v>400.5</v>
      </c>
      <c r="Q145" s="59">
        <f t="shared" si="48"/>
        <v>400.6</v>
      </c>
      <c r="R145" s="59">
        <f t="shared" si="48"/>
        <v>0</v>
      </c>
      <c r="S145" s="59">
        <f t="shared" si="48"/>
        <v>0</v>
      </c>
      <c r="T145" s="61"/>
    </row>
    <row r="146" spans="1:20" s="6" customFormat="1" ht="26.25" customHeight="1">
      <c r="A146" s="345"/>
      <c r="B146" s="345"/>
      <c r="C146" s="307"/>
      <c r="D146" s="303"/>
      <c r="E146" s="303"/>
      <c r="F146" s="303"/>
      <c r="G146" s="55">
        <v>111</v>
      </c>
      <c r="H146" s="59">
        <v>111.34</v>
      </c>
      <c r="I146" s="59">
        <v>111.34</v>
      </c>
      <c r="J146" s="59"/>
      <c r="K146" s="59"/>
      <c r="L146" s="59">
        <v>30.8</v>
      </c>
      <c r="M146" s="59"/>
      <c r="N146" s="59">
        <v>30.8</v>
      </c>
      <c r="O146" s="59">
        <v>30.8</v>
      </c>
      <c r="P146" s="59">
        <v>232.3</v>
      </c>
      <c r="Q146" s="59">
        <v>232.4</v>
      </c>
      <c r="R146" s="59">
        <v>0</v>
      </c>
      <c r="S146" s="59">
        <v>0</v>
      </c>
      <c r="T146" s="61"/>
    </row>
    <row r="147" spans="1:20" s="6" customFormat="1" ht="29.25" customHeight="1">
      <c r="A147" s="359"/>
      <c r="B147" s="359"/>
      <c r="C147" s="305"/>
      <c r="D147" s="311"/>
      <c r="E147" s="311"/>
      <c r="F147" s="311"/>
      <c r="G147" s="55">
        <v>119</v>
      </c>
      <c r="H147" s="59">
        <v>33.63</v>
      </c>
      <c r="I147" s="59">
        <v>33.63</v>
      </c>
      <c r="J147" s="59"/>
      <c r="K147" s="59"/>
      <c r="L147" s="59">
        <v>9.29</v>
      </c>
      <c r="M147" s="59"/>
      <c r="N147" s="59">
        <v>9.3</v>
      </c>
      <c r="O147" s="59">
        <v>9.3</v>
      </c>
      <c r="P147" s="59">
        <v>168.2</v>
      </c>
      <c r="Q147" s="59">
        <v>168.2</v>
      </c>
      <c r="R147" s="59">
        <v>0</v>
      </c>
      <c r="S147" s="59">
        <v>0</v>
      </c>
      <c r="T147" s="61"/>
    </row>
    <row r="148" spans="1:20" s="6" customFormat="1" ht="22.5" customHeight="1">
      <c r="A148" s="344" t="s">
        <v>861</v>
      </c>
      <c r="B148" s="344" t="s">
        <v>387</v>
      </c>
      <c r="C148" s="54" t="s">
        <v>23</v>
      </c>
      <c r="D148" s="62"/>
      <c r="E148" s="62"/>
      <c r="F148" s="62"/>
      <c r="G148" s="55"/>
      <c r="H148" s="59">
        <f>H150</f>
        <v>28.26</v>
      </c>
      <c r="I148" s="59">
        <f aca="true" t="shared" si="49" ref="I148:S148">I150</f>
        <v>28.26</v>
      </c>
      <c r="J148" s="59">
        <f t="shared" si="49"/>
        <v>0</v>
      </c>
      <c r="K148" s="59">
        <f t="shared" si="49"/>
        <v>0</v>
      </c>
      <c r="L148" s="59">
        <f t="shared" si="49"/>
        <v>0</v>
      </c>
      <c r="M148" s="59">
        <f t="shared" si="49"/>
        <v>0</v>
      </c>
      <c r="N148" s="59">
        <f t="shared" si="49"/>
        <v>0</v>
      </c>
      <c r="O148" s="59">
        <f t="shared" si="49"/>
        <v>0</v>
      </c>
      <c r="P148" s="59">
        <f t="shared" si="49"/>
        <v>0</v>
      </c>
      <c r="Q148" s="59">
        <f t="shared" si="49"/>
        <v>0</v>
      </c>
      <c r="R148" s="59">
        <f t="shared" si="49"/>
        <v>0</v>
      </c>
      <c r="S148" s="59">
        <f t="shared" si="49"/>
        <v>0</v>
      </c>
      <c r="T148" s="61"/>
    </row>
    <row r="149" spans="1:20" s="6" customFormat="1" ht="21" customHeight="1">
      <c r="A149" s="345"/>
      <c r="B149" s="345"/>
      <c r="C149" s="202" t="s">
        <v>36</v>
      </c>
      <c r="D149" s="196"/>
      <c r="E149" s="196"/>
      <c r="F149" s="196"/>
      <c r="G149" s="55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61"/>
    </row>
    <row r="150" spans="1:20" s="6" customFormat="1" ht="46.5" customHeight="1">
      <c r="A150" s="359"/>
      <c r="B150" s="359"/>
      <c r="C150" s="202" t="s">
        <v>158</v>
      </c>
      <c r="D150" s="163" t="s">
        <v>65</v>
      </c>
      <c r="E150" s="185" t="s">
        <v>168</v>
      </c>
      <c r="F150" s="185" t="s">
        <v>388</v>
      </c>
      <c r="G150" s="55">
        <v>244</v>
      </c>
      <c r="H150" s="59">
        <v>28.26</v>
      </c>
      <c r="I150" s="59">
        <v>28.26</v>
      </c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61"/>
    </row>
    <row r="151" spans="1:20" s="6" customFormat="1" ht="24" customHeight="1">
      <c r="A151" s="344" t="s">
        <v>183</v>
      </c>
      <c r="B151" s="344" t="s">
        <v>189</v>
      </c>
      <c r="C151" s="54" t="s">
        <v>23</v>
      </c>
      <c r="D151" s="56"/>
      <c r="E151" s="56"/>
      <c r="F151" s="56"/>
      <c r="G151" s="55"/>
      <c r="H151" s="59">
        <f>H153</f>
        <v>27760</v>
      </c>
      <c r="I151" s="59">
        <f aca="true" t="shared" si="50" ref="I151:S151">I153</f>
        <v>27760</v>
      </c>
      <c r="J151" s="59">
        <f t="shared" si="50"/>
        <v>28070</v>
      </c>
      <c r="K151" s="59">
        <f t="shared" si="50"/>
        <v>7077.4</v>
      </c>
      <c r="L151" s="59">
        <f t="shared" si="50"/>
        <v>28070</v>
      </c>
      <c r="M151" s="59">
        <f t="shared" si="50"/>
        <v>14408.9</v>
      </c>
      <c r="N151" s="59">
        <f t="shared" si="50"/>
        <v>28146</v>
      </c>
      <c r="O151" s="59">
        <f t="shared" si="50"/>
        <v>20554.1</v>
      </c>
      <c r="P151" s="59">
        <f t="shared" si="50"/>
        <v>28146</v>
      </c>
      <c r="Q151" s="59">
        <f t="shared" si="50"/>
        <v>28146</v>
      </c>
      <c r="R151" s="59">
        <f t="shared" si="50"/>
        <v>20800</v>
      </c>
      <c r="S151" s="59">
        <f t="shared" si="50"/>
        <v>20600</v>
      </c>
      <c r="T151" s="61"/>
    </row>
    <row r="152" spans="1:20" s="6" customFormat="1" ht="24" customHeight="1">
      <c r="A152" s="345"/>
      <c r="B152" s="345"/>
      <c r="C152" s="202" t="s">
        <v>36</v>
      </c>
      <c r="D152" s="196"/>
      <c r="E152" s="196"/>
      <c r="F152" s="196"/>
      <c r="G152" s="55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61"/>
    </row>
    <row r="153" spans="1:20" s="6" customFormat="1" ht="54.75" customHeight="1">
      <c r="A153" s="345"/>
      <c r="B153" s="345"/>
      <c r="C153" s="202" t="s">
        <v>158</v>
      </c>
      <c r="D153" s="186" t="s">
        <v>65</v>
      </c>
      <c r="E153" s="186" t="s">
        <v>66</v>
      </c>
      <c r="F153" s="186" t="s">
        <v>371</v>
      </c>
      <c r="G153" s="55">
        <v>540</v>
      </c>
      <c r="H153" s="59">
        <v>27760</v>
      </c>
      <c r="I153" s="59">
        <v>27760</v>
      </c>
      <c r="J153" s="59">
        <v>28070</v>
      </c>
      <c r="K153" s="59">
        <v>7077.4</v>
      </c>
      <c r="L153" s="59">
        <v>28070</v>
      </c>
      <c r="M153" s="59">
        <v>14408.9</v>
      </c>
      <c r="N153" s="59">
        <v>28146</v>
      </c>
      <c r="O153" s="59">
        <v>20554.1</v>
      </c>
      <c r="P153" s="59">
        <v>28146</v>
      </c>
      <c r="Q153" s="59">
        <v>28146</v>
      </c>
      <c r="R153" s="59">
        <v>20800</v>
      </c>
      <c r="S153" s="59">
        <v>20600</v>
      </c>
      <c r="T153" s="61"/>
    </row>
    <row r="154" spans="1:20" s="6" customFormat="1" ht="23.25" customHeight="1">
      <c r="A154" s="344" t="s">
        <v>184</v>
      </c>
      <c r="B154" s="344" t="s">
        <v>191</v>
      </c>
      <c r="C154" s="54" t="s">
        <v>23</v>
      </c>
      <c r="D154" s="56"/>
      <c r="E154" s="56"/>
      <c r="F154" s="56"/>
      <c r="G154" s="55"/>
      <c r="H154" s="59">
        <f>H156+H157+H158+H159</f>
        <v>30470.370000000003</v>
      </c>
      <c r="I154" s="59">
        <f aca="true" t="shared" si="51" ref="I154:S154">I156+I157+I158+I159</f>
        <v>30452.42</v>
      </c>
      <c r="J154" s="59">
        <f t="shared" si="51"/>
        <v>29769.79</v>
      </c>
      <c r="K154" s="59">
        <f t="shared" si="51"/>
        <v>5505.35</v>
      </c>
      <c r="L154" s="59">
        <f t="shared" si="51"/>
        <v>29769.78</v>
      </c>
      <c r="M154" s="59">
        <f t="shared" si="51"/>
        <v>13632.5</v>
      </c>
      <c r="N154" s="59">
        <f t="shared" si="51"/>
        <v>29769.7</v>
      </c>
      <c r="O154" s="59">
        <f t="shared" si="51"/>
        <v>21220.14</v>
      </c>
      <c r="P154" s="59">
        <f t="shared" si="51"/>
        <v>33546.5</v>
      </c>
      <c r="Q154" s="59">
        <f t="shared" si="51"/>
        <v>33242.3</v>
      </c>
      <c r="R154" s="59">
        <f t="shared" si="51"/>
        <v>28997.2</v>
      </c>
      <c r="S154" s="59">
        <f t="shared" si="51"/>
        <v>28997.2</v>
      </c>
      <c r="T154" s="61"/>
    </row>
    <row r="155" spans="1:20" s="6" customFormat="1" ht="23.25" customHeight="1">
      <c r="A155" s="345"/>
      <c r="B155" s="345"/>
      <c r="C155" s="203" t="s">
        <v>36</v>
      </c>
      <c r="D155" s="195"/>
      <c r="E155" s="195"/>
      <c r="F155" s="195"/>
      <c r="G155" s="55"/>
      <c r="H155" s="59"/>
      <c r="I155" s="59"/>
      <c r="J155" s="59"/>
      <c r="K155" s="59"/>
      <c r="L155" s="59"/>
      <c r="M155" s="59"/>
      <c r="N155" s="72"/>
      <c r="O155" s="72"/>
      <c r="P155" s="59"/>
      <c r="Q155" s="59"/>
      <c r="R155" s="59"/>
      <c r="S155" s="59"/>
      <c r="T155" s="61"/>
    </row>
    <row r="156" spans="1:20" s="6" customFormat="1" ht="24.75" customHeight="1">
      <c r="A156" s="345"/>
      <c r="B156" s="345"/>
      <c r="C156" s="304" t="s">
        <v>158</v>
      </c>
      <c r="D156" s="302" t="s">
        <v>65</v>
      </c>
      <c r="E156" s="302" t="s">
        <v>163</v>
      </c>
      <c r="F156" s="302" t="s">
        <v>192</v>
      </c>
      <c r="G156" s="55">
        <v>611</v>
      </c>
      <c r="H156" s="59">
        <v>14956.33</v>
      </c>
      <c r="I156" s="59">
        <v>14938.81</v>
      </c>
      <c r="J156" s="59">
        <v>14530.48</v>
      </c>
      <c r="K156" s="59">
        <v>2763.93</v>
      </c>
      <c r="L156" s="59">
        <v>14530.48</v>
      </c>
      <c r="M156" s="59">
        <v>6745.7</v>
      </c>
      <c r="N156" s="59">
        <v>14530.5</v>
      </c>
      <c r="O156" s="59">
        <v>10373.4</v>
      </c>
      <c r="P156" s="59">
        <v>16119.4</v>
      </c>
      <c r="Q156" s="59">
        <v>16074.4</v>
      </c>
      <c r="R156" s="59">
        <v>14387.3</v>
      </c>
      <c r="S156" s="59">
        <v>14387.3</v>
      </c>
      <c r="T156" s="61"/>
    </row>
    <row r="157" spans="1:20" s="6" customFormat="1" ht="18.75" customHeight="1">
      <c r="A157" s="345"/>
      <c r="B157" s="345"/>
      <c r="C157" s="307"/>
      <c r="D157" s="303"/>
      <c r="E157" s="303"/>
      <c r="F157" s="303"/>
      <c r="G157" s="55">
        <v>853</v>
      </c>
      <c r="H157" s="59">
        <v>7.85</v>
      </c>
      <c r="I157" s="59">
        <v>7.42</v>
      </c>
      <c r="J157" s="59">
        <v>0.17</v>
      </c>
      <c r="K157" s="59">
        <v>0.17</v>
      </c>
      <c r="L157" s="59">
        <v>0.2</v>
      </c>
      <c r="M157" s="59">
        <v>0.2</v>
      </c>
      <c r="N157" s="59">
        <v>0.2</v>
      </c>
      <c r="O157" s="59">
        <v>0.2</v>
      </c>
      <c r="P157" s="59">
        <v>0.2</v>
      </c>
      <c r="Q157" s="59">
        <v>0.2</v>
      </c>
      <c r="R157" s="59">
        <v>0</v>
      </c>
      <c r="S157" s="59">
        <v>0</v>
      </c>
      <c r="T157" s="61"/>
    </row>
    <row r="158" spans="1:20" s="6" customFormat="1" ht="18.75" customHeight="1">
      <c r="A158" s="345"/>
      <c r="B158" s="345"/>
      <c r="C158" s="307"/>
      <c r="D158" s="303"/>
      <c r="E158" s="303"/>
      <c r="F158" s="303"/>
      <c r="G158" s="55">
        <v>321</v>
      </c>
      <c r="H158" s="59"/>
      <c r="I158" s="59"/>
      <c r="J158" s="59"/>
      <c r="K158" s="59"/>
      <c r="L158" s="59">
        <v>10.34</v>
      </c>
      <c r="M158" s="59">
        <v>10.34</v>
      </c>
      <c r="N158" s="59">
        <v>10.3</v>
      </c>
      <c r="O158" s="59">
        <v>10.3</v>
      </c>
      <c r="P158" s="59">
        <v>10.3</v>
      </c>
      <c r="Q158" s="59">
        <v>10.3</v>
      </c>
      <c r="R158" s="59">
        <v>0</v>
      </c>
      <c r="S158" s="59">
        <v>0</v>
      </c>
      <c r="T158" s="61"/>
    </row>
    <row r="159" spans="1:20" s="6" customFormat="1" ht="20.25" customHeight="1">
      <c r="A159" s="345"/>
      <c r="B159" s="345"/>
      <c r="C159" s="307"/>
      <c r="D159" s="303"/>
      <c r="E159" s="303"/>
      <c r="F159" s="303"/>
      <c r="G159" s="55">
        <v>110</v>
      </c>
      <c r="H159" s="59">
        <f>H160+H161+H162</f>
        <v>15506.19</v>
      </c>
      <c r="I159" s="59">
        <f aca="true" t="shared" si="52" ref="I159:S159">I160+I161+I162</f>
        <v>15506.19</v>
      </c>
      <c r="J159" s="59">
        <f t="shared" si="52"/>
        <v>15239.14</v>
      </c>
      <c r="K159" s="59">
        <f t="shared" si="52"/>
        <v>2741.25</v>
      </c>
      <c r="L159" s="59">
        <f t="shared" si="52"/>
        <v>15228.759999999998</v>
      </c>
      <c r="M159" s="59">
        <f t="shared" si="52"/>
        <v>6876.26</v>
      </c>
      <c r="N159" s="59">
        <f t="shared" si="52"/>
        <v>15228.7</v>
      </c>
      <c r="O159" s="59">
        <f t="shared" si="52"/>
        <v>10836.240000000002</v>
      </c>
      <c r="P159" s="59">
        <f t="shared" si="52"/>
        <v>17416.6</v>
      </c>
      <c r="Q159" s="59">
        <f t="shared" si="52"/>
        <v>17157.4</v>
      </c>
      <c r="R159" s="59">
        <f t="shared" si="52"/>
        <v>14609.900000000001</v>
      </c>
      <c r="S159" s="59">
        <f t="shared" si="52"/>
        <v>14609.900000000001</v>
      </c>
      <c r="T159" s="61"/>
    </row>
    <row r="160" spans="1:20" s="6" customFormat="1" ht="25.5" customHeight="1">
      <c r="A160" s="345"/>
      <c r="B160" s="345"/>
      <c r="C160" s="307"/>
      <c r="D160" s="303"/>
      <c r="E160" s="303"/>
      <c r="F160" s="303"/>
      <c r="G160" s="55">
        <v>111</v>
      </c>
      <c r="H160" s="59">
        <v>11889.43</v>
      </c>
      <c r="I160" s="59">
        <v>11889.43</v>
      </c>
      <c r="J160" s="59">
        <v>11707.72</v>
      </c>
      <c r="K160" s="59">
        <v>2111.5</v>
      </c>
      <c r="L160" s="59">
        <v>11707.72</v>
      </c>
      <c r="M160" s="59">
        <v>5288.83</v>
      </c>
      <c r="N160" s="59">
        <v>11707.7</v>
      </c>
      <c r="O160" s="59">
        <v>8338.7</v>
      </c>
      <c r="P160" s="59">
        <v>13374.6</v>
      </c>
      <c r="Q160" s="59">
        <v>13216.2</v>
      </c>
      <c r="R160" s="59">
        <v>11192.1</v>
      </c>
      <c r="S160" s="59">
        <v>11192.1</v>
      </c>
      <c r="T160" s="61"/>
    </row>
    <row r="161" spans="1:20" s="6" customFormat="1" ht="24" customHeight="1">
      <c r="A161" s="345"/>
      <c r="B161" s="345"/>
      <c r="C161" s="307"/>
      <c r="D161" s="303"/>
      <c r="E161" s="303"/>
      <c r="F161" s="303"/>
      <c r="G161" s="55">
        <v>119</v>
      </c>
      <c r="H161" s="59">
        <v>3616.76</v>
      </c>
      <c r="I161" s="59">
        <v>3616.76</v>
      </c>
      <c r="J161" s="59">
        <v>3521.08</v>
      </c>
      <c r="K161" s="59">
        <v>619.41</v>
      </c>
      <c r="L161" s="59">
        <v>3510.7</v>
      </c>
      <c r="M161" s="59">
        <v>1577.13</v>
      </c>
      <c r="N161" s="59">
        <v>3510.7</v>
      </c>
      <c r="O161" s="274">
        <v>2487.2</v>
      </c>
      <c r="P161" s="59">
        <v>4031.7</v>
      </c>
      <c r="Q161" s="59">
        <v>3930.9</v>
      </c>
      <c r="R161" s="59">
        <v>3417.8</v>
      </c>
      <c r="S161" s="59">
        <v>3417.8</v>
      </c>
      <c r="T161" s="61"/>
    </row>
    <row r="162" spans="1:20" s="6" customFormat="1" ht="24" customHeight="1">
      <c r="A162" s="345"/>
      <c r="B162" s="345"/>
      <c r="C162" s="305"/>
      <c r="D162" s="311"/>
      <c r="E162" s="311"/>
      <c r="F162" s="311"/>
      <c r="G162" s="55">
        <v>112</v>
      </c>
      <c r="H162" s="59"/>
      <c r="I162" s="59"/>
      <c r="J162" s="59">
        <v>10.34</v>
      </c>
      <c r="K162" s="59">
        <v>10.34</v>
      </c>
      <c r="L162" s="59">
        <v>10.34</v>
      </c>
      <c r="M162" s="59">
        <v>10.3</v>
      </c>
      <c r="N162" s="59">
        <v>10.3</v>
      </c>
      <c r="O162" s="59">
        <v>10.34</v>
      </c>
      <c r="P162" s="59">
        <v>10.3</v>
      </c>
      <c r="Q162" s="59">
        <v>10.3</v>
      </c>
      <c r="R162" s="59"/>
      <c r="S162" s="59"/>
      <c r="T162" s="61"/>
    </row>
    <row r="163" spans="1:20" s="6" customFormat="1" ht="24" customHeight="1">
      <c r="A163" s="344" t="s">
        <v>185</v>
      </c>
      <c r="B163" s="344" t="s">
        <v>191</v>
      </c>
      <c r="C163" s="54" t="s">
        <v>23</v>
      </c>
      <c r="D163" s="62"/>
      <c r="E163" s="62"/>
      <c r="F163" s="62"/>
      <c r="G163" s="55"/>
      <c r="H163" s="59">
        <f>H165+H166+H167</f>
        <v>34901.48</v>
      </c>
      <c r="I163" s="59">
        <f aca="true" t="shared" si="53" ref="I163:S163">I165+I166+I167</f>
        <v>34901.48</v>
      </c>
      <c r="J163" s="73">
        <f t="shared" si="53"/>
        <v>36113.979999999996</v>
      </c>
      <c r="K163" s="59">
        <f t="shared" si="53"/>
        <v>7904.33</v>
      </c>
      <c r="L163" s="59">
        <f t="shared" si="53"/>
        <v>36113.97</v>
      </c>
      <c r="M163" s="59">
        <f t="shared" si="53"/>
        <v>19380.06</v>
      </c>
      <c r="N163" s="73">
        <f t="shared" si="53"/>
        <v>36113.97</v>
      </c>
      <c r="O163" s="59">
        <f t="shared" si="53"/>
        <v>26055.379999999997</v>
      </c>
      <c r="P163" s="59">
        <f t="shared" si="53"/>
        <v>36607.2</v>
      </c>
      <c r="Q163" s="59">
        <f t="shared" si="53"/>
        <v>36452.7</v>
      </c>
      <c r="R163" s="59">
        <f t="shared" si="53"/>
        <v>34901.8</v>
      </c>
      <c r="S163" s="59">
        <f t="shared" si="53"/>
        <v>34901.8</v>
      </c>
      <c r="T163" s="61"/>
    </row>
    <row r="164" spans="1:20" s="6" customFormat="1" ht="24" customHeight="1">
      <c r="A164" s="345"/>
      <c r="B164" s="345"/>
      <c r="C164" s="203" t="s">
        <v>36</v>
      </c>
      <c r="D164" s="194"/>
      <c r="E164" s="194"/>
      <c r="F164" s="194"/>
      <c r="G164" s="55"/>
      <c r="H164" s="59"/>
      <c r="I164" s="59"/>
      <c r="J164" s="73"/>
      <c r="K164" s="59"/>
      <c r="L164" s="59"/>
      <c r="M164" s="59"/>
      <c r="N164" s="73"/>
      <c r="O164" s="73"/>
      <c r="P164" s="59"/>
      <c r="Q164" s="59"/>
      <c r="R164" s="59"/>
      <c r="S164" s="59"/>
      <c r="T164" s="61"/>
    </row>
    <row r="165" spans="1:20" s="6" customFormat="1" ht="24" customHeight="1">
      <c r="A165" s="345"/>
      <c r="B165" s="345"/>
      <c r="C165" s="304" t="s">
        <v>158</v>
      </c>
      <c r="D165" s="302" t="s">
        <v>65</v>
      </c>
      <c r="E165" s="302" t="s">
        <v>66</v>
      </c>
      <c r="F165" s="302" t="s">
        <v>193</v>
      </c>
      <c r="G165" s="55">
        <v>611</v>
      </c>
      <c r="H165" s="59">
        <v>32536.61</v>
      </c>
      <c r="I165" s="59">
        <v>32536.61</v>
      </c>
      <c r="J165" s="59">
        <v>33785.5</v>
      </c>
      <c r="K165" s="59">
        <v>7425.68</v>
      </c>
      <c r="L165" s="59">
        <v>33785.5</v>
      </c>
      <c r="M165" s="59">
        <v>18203.47</v>
      </c>
      <c r="N165" s="59">
        <v>33785.5</v>
      </c>
      <c r="O165" s="59">
        <v>24530.5</v>
      </c>
      <c r="P165" s="59">
        <v>34410.7</v>
      </c>
      <c r="Q165" s="59">
        <v>34256.2</v>
      </c>
      <c r="R165" s="59">
        <v>32219</v>
      </c>
      <c r="S165" s="59">
        <v>32219</v>
      </c>
      <c r="T165" s="61"/>
    </row>
    <row r="166" spans="1:20" s="6" customFormat="1" ht="24" customHeight="1">
      <c r="A166" s="345"/>
      <c r="B166" s="345"/>
      <c r="C166" s="307"/>
      <c r="D166" s="303"/>
      <c r="E166" s="303"/>
      <c r="F166" s="303"/>
      <c r="G166" s="55">
        <v>853</v>
      </c>
      <c r="H166" s="59">
        <v>0.02</v>
      </c>
      <c r="I166" s="59">
        <v>0.02</v>
      </c>
      <c r="J166" s="59">
        <v>0.07</v>
      </c>
      <c r="K166" s="59">
        <v>0.07</v>
      </c>
      <c r="L166" s="59">
        <v>0.1</v>
      </c>
      <c r="M166" s="59">
        <v>0.1</v>
      </c>
      <c r="N166" s="59">
        <v>0.1</v>
      </c>
      <c r="O166" s="59">
        <v>0.1</v>
      </c>
      <c r="P166" s="59">
        <v>0.1</v>
      </c>
      <c r="Q166" s="59">
        <v>0.1</v>
      </c>
      <c r="R166" s="59">
        <v>0</v>
      </c>
      <c r="S166" s="59">
        <v>0</v>
      </c>
      <c r="T166" s="61"/>
    </row>
    <row r="167" spans="1:20" s="6" customFormat="1" ht="24" customHeight="1">
      <c r="A167" s="345"/>
      <c r="B167" s="345"/>
      <c r="C167" s="307"/>
      <c r="D167" s="303"/>
      <c r="E167" s="303"/>
      <c r="F167" s="303"/>
      <c r="G167" s="55">
        <v>110</v>
      </c>
      <c r="H167" s="59">
        <f>H168+H169</f>
        <v>2364.85</v>
      </c>
      <c r="I167" s="59">
        <f aca="true" t="shared" si="54" ref="I167:S167">I168+I169</f>
        <v>2364.85</v>
      </c>
      <c r="J167" s="59">
        <f t="shared" si="54"/>
        <v>2328.41</v>
      </c>
      <c r="K167" s="59">
        <f t="shared" si="54"/>
        <v>478.58000000000004</v>
      </c>
      <c r="L167" s="59">
        <f t="shared" si="54"/>
        <v>2328.37</v>
      </c>
      <c r="M167" s="59">
        <f t="shared" si="54"/>
        <v>1176.49</v>
      </c>
      <c r="N167" s="59">
        <f t="shared" si="54"/>
        <v>2328.37</v>
      </c>
      <c r="O167" s="59">
        <f t="shared" si="54"/>
        <v>1524.78</v>
      </c>
      <c r="P167" s="59">
        <f t="shared" si="54"/>
        <v>2196.4</v>
      </c>
      <c r="Q167" s="59">
        <f t="shared" si="54"/>
        <v>2196.4</v>
      </c>
      <c r="R167" s="59">
        <f t="shared" si="54"/>
        <v>2682.8</v>
      </c>
      <c r="S167" s="59">
        <f t="shared" si="54"/>
        <v>2682.8</v>
      </c>
      <c r="T167" s="61"/>
    </row>
    <row r="168" spans="1:20" s="6" customFormat="1" ht="24.75" customHeight="1">
      <c r="A168" s="345"/>
      <c r="B168" s="345"/>
      <c r="C168" s="307"/>
      <c r="D168" s="303"/>
      <c r="E168" s="303"/>
      <c r="F168" s="303"/>
      <c r="G168" s="55">
        <v>111</v>
      </c>
      <c r="H168" s="59">
        <v>1850.76</v>
      </c>
      <c r="I168" s="59">
        <v>1850.76</v>
      </c>
      <c r="J168" s="59">
        <v>1788.6</v>
      </c>
      <c r="K168" s="59">
        <v>333.17</v>
      </c>
      <c r="L168" s="59">
        <v>1788.6</v>
      </c>
      <c r="M168" s="59">
        <v>900.11</v>
      </c>
      <c r="N168" s="59">
        <v>1788.6</v>
      </c>
      <c r="O168" s="59">
        <v>1137</v>
      </c>
      <c r="P168" s="59">
        <v>1661.3</v>
      </c>
      <c r="Q168" s="59">
        <v>1661.3</v>
      </c>
      <c r="R168" s="59">
        <v>2157.4</v>
      </c>
      <c r="S168" s="59">
        <v>2157.4</v>
      </c>
      <c r="T168" s="61"/>
    </row>
    <row r="169" spans="1:20" s="6" customFormat="1" ht="21.75" customHeight="1">
      <c r="A169" s="345"/>
      <c r="B169" s="345"/>
      <c r="C169" s="305"/>
      <c r="D169" s="303"/>
      <c r="E169" s="303"/>
      <c r="F169" s="303"/>
      <c r="G169" s="55">
        <v>119</v>
      </c>
      <c r="H169" s="59">
        <v>514.09</v>
      </c>
      <c r="I169" s="59">
        <v>514.09</v>
      </c>
      <c r="J169" s="59">
        <v>539.81</v>
      </c>
      <c r="K169" s="59">
        <v>145.41</v>
      </c>
      <c r="L169" s="59">
        <v>539.77</v>
      </c>
      <c r="M169" s="59">
        <v>276.38</v>
      </c>
      <c r="N169" s="59">
        <v>539.77</v>
      </c>
      <c r="O169" s="59">
        <v>387.78</v>
      </c>
      <c r="P169" s="59">
        <v>535.1</v>
      </c>
      <c r="Q169" s="59">
        <v>535.1</v>
      </c>
      <c r="R169" s="59">
        <v>525.4</v>
      </c>
      <c r="S169" s="59">
        <v>525.4</v>
      </c>
      <c r="T169" s="61"/>
    </row>
    <row r="170" spans="1:20" s="6" customFormat="1" ht="24.75" customHeight="1" hidden="1">
      <c r="A170" s="268"/>
      <c r="B170" s="268"/>
      <c r="C170" s="54"/>
      <c r="D170" s="56"/>
      <c r="E170" s="56"/>
      <c r="F170" s="56"/>
      <c r="G170" s="55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61"/>
    </row>
    <row r="171" spans="1:20" s="6" customFormat="1" ht="24.75" customHeight="1">
      <c r="A171" s="294" t="s">
        <v>187</v>
      </c>
      <c r="B171" s="344" t="s">
        <v>203</v>
      </c>
      <c r="C171" s="54" t="s">
        <v>23</v>
      </c>
      <c r="D171" s="62"/>
      <c r="E171" s="62"/>
      <c r="F171" s="62"/>
      <c r="G171" s="55"/>
      <c r="H171" s="59">
        <f>H173</f>
        <v>38242.54</v>
      </c>
      <c r="I171" s="59">
        <f aca="true" t="shared" si="55" ref="I171:S171">I173</f>
        <v>38085.53</v>
      </c>
      <c r="J171" s="59">
        <f t="shared" si="55"/>
        <v>40005</v>
      </c>
      <c r="K171" s="59">
        <f t="shared" si="55"/>
        <v>9777.88</v>
      </c>
      <c r="L171" s="59">
        <f t="shared" si="55"/>
        <v>40005</v>
      </c>
      <c r="M171" s="59">
        <f t="shared" si="55"/>
        <v>20500.51</v>
      </c>
      <c r="N171" s="59">
        <f t="shared" si="55"/>
        <v>40005</v>
      </c>
      <c r="O171" s="59">
        <f t="shared" si="55"/>
        <v>30441.4</v>
      </c>
      <c r="P171" s="59">
        <f t="shared" si="55"/>
        <v>39281.9</v>
      </c>
      <c r="Q171" s="59">
        <f t="shared" si="55"/>
        <v>39281.9</v>
      </c>
      <c r="R171" s="59">
        <f t="shared" si="55"/>
        <v>40005</v>
      </c>
      <c r="S171" s="59">
        <f t="shared" si="55"/>
        <v>40005</v>
      </c>
      <c r="T171" s="61"/>
    </row>
    <row r="172" spans="1:20" s="6" customFormat="1" ht="24.75" customHeight="1">
      <c r="A172" s="294"/>
      <c r="B172" s="345"/>
      <c r="C172" s="203" t="s">
        <v>36</v>
      </c>
      <c r="D172" s="194"/>
      <c r="E172" s="194"/>
      <c r="F172" s="194"/>
      <c r="G172" s="55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61"/>
    </row>
    <row r="173" spans="1:20" s="6" customFormat="1" ht="28.5" customHeight="1">
      <c r="A173" s="294"/>
      <c r="B173" s="345"/>
      <c r="C173" s="314" t="s">
        <v>158</v>
      </c>
      <c r="D173" s="302" t="s">
        <v>65</v>
      </c>
      <c r="E173" s="302" t="s">
        <v>66</v>
      </c>
      <c r="F173" s="302" t="s">
        <v>202</v>
      </c>
      <c r="G173" s="55">
        <v>610</v>
      </c>
      <c r="H173" s="59">
        <f>H174</f>
        <v>38242.54</v>
      </c>
      <c r="I173" s="59">
        <f aca="true" t="shared" si="56" ref="I173:S173">I174</f>
        <v>38085.53</v>
      </c>
      <c r="J173" s="59">
        <f t="shared" si="56"/>
        <v>40005</v>
      </c>
      <c r="K173" s="59">
        <f t="shared" si="56"/>
        <v>9777.88</v>
      </c>
      <c r="L173" s="59">
        <f t="shared" si="56"/>
        <v>40005</v>
      </c>
      <c r="M173" s="59">
        <f t="shared" si="56"/>
        <v>20500.51</v>
      </c>
      <c r="N173" s="59">
        <f t="shared" si="56"/>
        <v>40005</v>
      </c>
      <c r="O173" s="59">
        <f t="shared" si="56"/>
        <v>30441.4</v>
      </c>
      <c r="P173" s="59">
        <f t="shared" si="56"/>
        <v>39281.9</v>
      </c>
      <c r="Q173" s="59">
        <f t="shared" si="56"/>
        <v>39281.9</v>
      </c>
      <c r="R173" s="59">
        <f t="shared" si="56"/>
        <v>40005</v>
      </c>
      <c r="S173" s="59">
        <f t="shared" si="56"/>
        <v>40005</v>
      </c>
      <c r="T173" s="61"/>
    </row>
    <row r="174" spans="1:20" s="6" customFormat="1" ht="28.5" customHeight="1">
      <c r="A174" s="294"/>
      <c r="B174" s="345"/>
      <c r="C174" s="316"/>
      <c r="D174" s="303"/>
      <c r="E174" s="303"/>
      <c r="F174" s="303"/>
      <c r="G174" s="55">
        <v>611</v>
      </c>
      <c r="H174" s="59">
        <v>38242.54</v>
      </c>
      <c r="I174" s="59">
        <v>38085.53</v>
      </c>
      <c r="J174" s="59">
        <v>40005</v>
      </c>
      <c r="K174" s="59">
        <v>9777.88</v>
      </c>
      <c r="L174" s="59">
        <v>40005</v>
      </c>
      <c r="M174" s="59">
        <v>20500.51</v>
      </c>
      <c r="N174" s="59">
        <v>40005</v>
      </c>
      <c r="O174" s="59">
        <v>30441.4</v>
      </c>
      <c r="P174" s="59">
        <v>39281.9</v>
      </c>
      <c r="Q174" s="59">
        <v>39281.9</v>
      </c>
      <c r="R174" s="59">
        <v>40005</v>
      </c>
      <c r="S174" s="59">
        <v>40005</v>
      </c>
      <c r="T174" s="61"/>
    </row>
    <row r="175" spans="1:20" s="6" customFormat="1" ht="22.5" customHeight="1">
      <c r="A175" s="294" t="s">
        <v>188</v>
      </c>
      <c r="B175" s="344" t="s">
        <v>204</v>
      </c>
      <c r="C175" s="54" t="s">
        <v>23</v>
      </c>
      <c r="D175" s="62"/>
      <c r="E175" s="62"/>
      <c r="F175" s="62"/>
      <c r="G175" s="55"/>
      <c r="H175" s="59">
        <f>H177</f>
        <v>30183.390000000003</v>
      </c>
      <c r="I175" s="59">
        <f aca="true" t="shared" si="57" ref="I175:S175">I177</f>
        <v>28457.890000000003</v>
      </c>
      <c r="J175" s="59">
        <f t="shared" si="57"/>
        <v>33477.98</v>
      </c>
      <c r="K175" s="59">
        <f t="shared" si="57"/>
        <v>12119.766</v>
      </c>
      <c r="L175" s="59">
        <f t="shared" si="57"/>
        <v>33477.98</v>
      </c>
      <c r="M175" s="59">
        <f t="shared" si="57"/>
        <v>19183.5</v>
      </c>
      <c r="N175" s="59">
        <f t="shared" si="57"/>
        <v>30464.825</v>
      </c>
      <c r="O175" s="59">
        <f t="shared" si="57"/>
        <v>25517.69</v>
      </c>
      <c r="P175" s="59">
        <f t="shared" si="57"/>
        <v>33800</v>
      </c>
      <c r="Q175" s="59">
        <f t="shared" si="57"/>
        <v>33280.4</v>
      </c>
      <c r="R175" s="59">
        <f t="shared" si="57"/>
        <v>26313.4</v>
      </c>
      <c r="S175" s="59">
        <f t="shared" si="57"/>
        <v>26313.4</v>
      </c>
      <c r="T175" s="61"/>
    </row>
    <row r="176" spans="1:20" s="6" customFormat="1" ht="22.5" customHeight="1">
      <c r="A176" s="294"/>
      <c r="B176" s="345"/>
      <c r="C176" s="203" t="s">
        <v>36</v>
      </c>
      <c r="D176" s="194"/>
      <c r="E176" s="194"/>
      <c r="F176" s="194"/>
      <c r="G176" s="55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61"/>
    </row>
    <row r="177" spans="1:20" s="6" customFormat="1" ht="20.25" customHeight="1">
      <c r="A177" s="294"/>
      <c r="B177" s="345"/>
      <c r="C177" s="314" t="s">
        <v>158</v>
      </c>
      <c r="D177" s="302" t="s">
        <v>65</v>
      </c>
      <c r="E177" s="302" t="s">
        <v>66</v>
      </c>
      <c r="F177" s="302" t="s">
        <v>205</v>
      </c>
      <c r="G177" s="55">
        <v>610</v>
      </c>
      <c r="H177" s="59">
        <f>H178+H179</f>
        <v>30183.390000000003</v>
      </c>
      <c r="I177" s="59">
        <f aca="true" t="shared" si="58" ref="I177:S177">I178+I179</f>
        <v>28457.890000000003</v>
      </c>
      <c r="J177" s="59">
        <f t="shared" si="58"/>
        <v>33477.98</v>
      </c>
      <c r="K177" s="59">
        <f t="shared" si="58"/>
        <v>12119.766</v>
      </c>
      <c r="L177" s="59">
        <f t="shared" si="58"/>
        <v>33477.98</v>
      </c>
      <c r="M177" s="59">
        <f t="shared" si="58"/>
        <v>19183.5</v>
      </c>
      <c r="N177" s="59">
        <f t="shared" si="58"/>
        <v>30464.825</v>
      </c>
      <c r="O177" s="59">
        <f t="shared" si="58"/>
        <v>25517.69</v>
      </c>
      <c r="P177" s="59">
        <f t="shared" si="58"/>
        <v>33800</v>
      </c>
      <c r="Q177" s="59">
        <f t="shared" si="58"/>
        <v>33280.4</v>
      </c>
      <c r="R177" s="59">
        <f t="shared" si="58"/>
        <v>26313.4</v>
      </c>
      <c r="S177" s="59">
        <f t="shared" si="58"/>
        <v>26313.4</v>
      </c>
      <c r="T177" s="61"/>
    </row>
    <row r="178" spans="1:20" s="6" customFormat="1" ht="20.25" customHeight="1">
      <c r="A178" s="294"/>
      <c r="B178" s="345"/>
      <c r="C178" s="315"/>
      <c r="D178" s="303"/>
      <c r="E178" s="303"/>
      <c r="F178" s="303"/>
      <c r="G178" s="55">
        <v>611</v>
      </c>
      <c r="H178" s="59">
        <v>30167.4</v>
      </c>
      <c r="I178" s="59">
        <v>28441.9</v>
      </c>
      <c r="J178" s="59">
        <v>33477.98</v>
      </c>
      <c r="K178" s="59">
        <v>12119.766</v>
      </c>
      <c r="L178" s="59">
        <v>33477.98</v>
      </c>
      <c r="M178" s="59">
        <v>19183.5</v>
      </c>
      <c r="N178" s="59">
        <v>30047.715</v>
      </c>
      <c r="O178" s="59">
        <v>25446.78</v>
      </c>
      <c r="P178" s="59">
        <v>33729.1</v>
      </c>
      <c r="Q178" s="59">
        <v>33209.5</v>
      </c>
      <c r="R178" s="59">
        <v>26313.4</v>
      </c>
      <c r="S178" s="59">
        <v>26313.4</v>
      </c>
      <c r="T178" s="61"/>
    </row>
    <row r="179" spans="1:20" s="6" customFormat="1" ht="18.75" customHeight="1">
      <c r="A179" s="294"/>
      <c r="B179" s="345"/>
      <c r="C179" s="316"/>
      <c r="D179" s="311"/>
      <c r="E179" s="311"/>
      <c r="F179" s="311"/>
      <c r="G179" s="55">
        <v>612</v>
      </c>
      <c r="H179" s="59">
        <v>15.99</v>
      </c>
      <c r="I179" s="59">
        <v>15.99</v>
      </c>
      <c r="J179" s="59"/>
      <c r="K179" s="59"/>
      <c r="L179" s="59"/>
      <c r="M179" s="59"/>
      <c r="N179" s="59">
        <v>417.11</v>
      </c>
      <c r="O179" s="59">
        <v>70.91</v>
      </c>
      <c r="P179" s="59">
        <v>70.9</v>
      </c>
      <c r="Q179" s="59">
        <v>70.9</v>
      </c>
      <c r="R179" s="59"/>
      <c r="S179" s="59"/>
      <c r="T179" s="61"/>
    </row>
    <row r="180" spans="1:20" s="6" customFormat="1" ht="25.5" customHeight="1">
      <c r="A180" s="294" t="s">
        <v>384</v>
      </c>
      <c r="B180" s="351" t="s">
        <v>203</v>
      </c>
      <c r="C180" s="54" t="s">
        <v>23</v>
      </c>
      <c r="D180" s="62"/>
      <c r="E180" s="62"/>
      <c r="F180" s="62"/>
      <c r="G180" s="58"/>
      <c r="H180" s="59">
        <f>H182</f>
        <v>12122.69</v>
      </c>
      <c r="I180" s="59">
        <f aca="true" t="shared" si="59" ref="I180:S180">I182</f>
        <v>12040.46</v>
      </c>
      <c r="J180" s="59">
        <f t="shared" si="59"/>
        <v>13446</v>
      </c>
      <c r="K180" s="59">
        <f t="shared" si="59"/>
        <v>2864.417</v>
      </c>
      <c r="L180" s="59">
        <f t="shared" si="59"/>
        <v>13446</v>
      </c>
      <c r="M180" s="59">
        <f t="shared" si="59"/>
        <v>6059.8</v>
      </c>
      <c r="N180" s="59">
        <f t="shared" si="59"/>
        <v>13446</v>
      </c>
      <c r="O180" s="59">
        <f t="shared" si="59"/>
        <v>9630.7</v>
      </c>
      <c r="P180" s="59">
        <f t="shared" si="59"/>
        <v>12314.7</v>
      </c>
      <c r="Q180" s="59">
        <f t="shared" si="59"/>
        <v>12314.7</v>
      </c>
      <c r="R180" s="59">
        <f t="shared" si="59"/>
        <v>13446</v>
      </c>
      <c r="S180" s="59">
        <f t="shared" si="59"/>
        <v>13446</v>
      </c>
      <c r="T180" s="61"/>
    </row>
    <row r="181" spans="1:20" s="6" customFormat="1" ht="25.5" customHeight="1">
      <c r="A181" s="294"/>
      <c r="B181" s="351"/>
      <c r="C181" s="202" t="s">
        <v>36</v>
      </c>
      <c r="D181" s="198"/>
      <c r="E181" s="198"/>
      <c r="F181" s="198"/>
      <c r="G181" s="200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61"/>
    </row>
    <row r="182" spans="1:20" s="6" customFormat="1" ht="29.25" customHeight="1">
      <c r="A182" s="294"/>
      <c r="B182" s="351"/>
      <c r="C182" s="314" t="s">
        <v>158</v>
      </c>
      <c r="D182" s="346" t="s">
        <v>65</v>
      </c>
      <c r="E182" s="346" t="s">
        <v>163</v>
      </c>
      <c r="F182" s="346" t="s">
        <v>202</v>
      </c>
      <c r="G182" s="58">
        <v>610</v>
      </c>
      <c r="H182" s="59">
        <f>H183</f>
        <v>12122.69</v>
      </c>
      <c r="I182" s="59">
        <f aca="true" t="shared" si="60" ref="I182:S182">I183</f>
        <v>12040.46</v>
      </c>
      <c r="J182" s="59">
        <f t="shared" si="60"/>
        <v>13446</v>
      </c>
      <c r="K182" s="59">
        <f t="shared" si="60"/>
        <v>2864.417</v>
      </c>
      <c r="L182" s="59">
        <f t="shared" si="60"/>
        <v>13446</v>
      </c>
      <c r="M182" s="59">
        <f t="shared" si="60"/>
        <v>6059.8</v>
      </c>
      <c r="N182" s="59">
        <f t="shared" si="60"/>
        <v>13446</v>
      </c>
      <c r="O182" s="59">
        <f t="shared" si="60"/>
        <v>9630.7</v>
      </c>
      <c r="P182" s="59">
        <f t="shared" si="60"/>
        <v>12314.7</v>
      </c>
      <c r="Q182" s="59">
        <f t="shared" si="60"/>
        <v>12314.7</v>
      </c>
      <c r="R182" s="59">
        <f t="shared" si="60"/>
        <v>13446</v>
      </c>
      <c r="S182" s="59">
        <f t="shared" si="60"/>
        <v>13446</v>
      </c>
      <c r="T182" s="61"/>
    </row>
    <row r="183" spans="1:20" s="6" customFormat="1" ht="29.25" customHeight="1">
      <c r="A183" s="294"/>
      <c r="B183" s="351"/>
      <c r="C183" s="316"/>
      <c r="D183" s="346"/>
      <c r="E183" s="346"/>
      <c r="F183" s="346"/>
      <c r="G183" s="58">
        <v>611</v>
      </c>
      <c r="H183" s="59">
        <v>12122.69</v>
      </c>
      <c r="I183" s="59">
        <v>12040.46</v>
      </c>
      <c r="J183" s="59">
        <v>13446</v>
      </c>
      <c r="K183" s="59">
        <v>2864.417</v>
      </c>
      <c r="L183" s="59">
        <v>13446</v>
      </c>
      <c r="M183" s="59">
        <v>6059.8</v>
      </c>
      <c r="N183" s="59">
        <v>13446</v>
      </c>
      <c r="O183" s="59">
        <v>9630.7</v>
      </c>
      <c r="P183" s="59">
        <v>12314.7</v>
      </c>
      <c r="Q183" s="59">
        <v>12314.7</v>
      </c>
      <c r="R183" s="59">
        <v>13446</v>
      </c>
      <c r="S183" s="59">
        <v>13446</v>
      </c>
      <c r="T183" s="61"/>
    </row>
    <row r="184" spans="1:20" s="6" customFormat="1" ht="24.75" customHeight="1">
      <c r="A184" s="294" t="s">
        <v>190</v>
      </c>
      <c r="B184" s="344" t="s">
        <v>204</v>
      </c>
      <c r="C184" s="54" t="s">
        <v>23</v>
      </c>
      <c r="D184" s="62"/>
      <c r="E184" s="62"/>
      <c r="F184" s="62"/>
      <c r="G184" s="55"/>
      <c r="H184" s="59">
        <f>H186</f>
        <v>13175.27</v>
      </c>
      <c r="I184" s="59">
        <f aca="true" t="shared" si="61" ref="I184:S184">I186</f>
        <v>12360.53</v>
      </c>
      <c r="J184" s="59">
        <f t="shared" si="61"/>
        <v>10957.43</v>
      </c>
      <c r="K184" s="59">
        <f t="shared" si="61"/>
        <v>5726.31</v>
      </c>
      <c r="L184" s="59">
        <f t="shared" si="61"/>
        <v>12598.5</v>
      </c>
      <c r="M184" s="59">
        <f t="shared" si="61"/>
        <v>7497</v>
      </c>
      <c r="N184" s="59">
        <f t="shared" si="61"/>
        <v>12686.6</v>
      </c>
      <c r="O184" s="59">
        <f t="shared" si="61"/>
        <v>10648.8</v>
      </c>
      <c r="P184" s="59">
        <f t="shared" si="61"/>
        <v>13085</v>
      </c>
      <c r="Q184" s="59">
        <f t="shared" si="61"/>
        <v>12984</v>
      </c>
      <c r="R184" s="59">
        <f t="shared" si="61"/>
        <v>6806.3</v>
      </c>
      <c r="S184" s="59">
        <f t="shared" si="61"/>
        <v>6806.3</v>
      </c>
      <c r="T184" s="61"/>
    </row>
    <row r="185" spans="1:20" s="6" customFormat="1" ht="24.75" customHeight="1">
      <c r="A185" s="294"/>
      <c r="B185" s="345"/>
      <c r="C185" s="203" t="s">
        <v>36</v>
      </c>
      <c r="D185" s="194"/>
      <c r="E185" s="194"/>
      <c r="F185" s="194"/>
      <c r="G185" s="55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61"/>
    </row>
    <row r="186" spans="1:20" s="6" customFormat="1" ht="18.75" customHeight="1">
      <c r="A186" s="294"/>
      <c r="B186" s="345"/>
      <c r="C186" s="314" t="s">
        <v>158</v>
      </c>
      <c r="D186" s="302" t="s">
        <v>65</v>
      </c>
      <c r="E186" s="302" t="s">
        <v>163</v>
      </c>
      <c r="F186" s="302" t="s">
        <v>205</v>
      </c>
      <c r="G186" s="55">
        <v>610</v>
      </c>
      <c r="H186" s="59">
        <f>H187+H188</f>
        <v>13175.27</v>
      </c>
      <c r="I186" s="59">
        <f aca="true" t="shared" si="62" ref="I186:S186">I187+I188</f>
        <v>12360.53</v>
      </c>
      <c r="J186" s="59">
        <f t="shared" si="62"/>
        <v>10957.43</v>
      </c>
      <c r="K186" s="59">
        <f t="shared" si="62"/>
        <v>5726.31</v>
      </c>
      <c r="L186" s="59">
        <f t="shared" si="62"/>
        <v>12598.5</v>
      </c>
      <c r="M186" s="59">
        <f t="shared" si="62"/>
        <v>7497</v>
      </c>
      <c r="N186" s="59">
        <f t="shared" si="62"/>
        <v>12686.6</v>
      </c>
      <c r="O186" s="59">
        <f t="shared" si="62"/>
        <v>10648.8</v>
      </c>
      <c r="P186" s="59">
        <f t="shared" si="62"/>
        <v>13085</v>
      </c>
      <c r="Q186" s="59">
        <f t="shared" si="62"/>
        <v>12984</v>
      </c>
      <c r="R186" s="59">
        <f t="shared" si="62"/>
        <v>6806.3</v>
      </c>
      <c r="S186" s="59">
        <f t="shared" si="62"/>
        <v>6806.3</v>
      </c>
      <c r="T186" s="61"/>
    </row>
    <row r="187" spans="1:20" s="6" customFormat="1" ht="18.75" customHeight="1">
      <c r="A187" s="294"/>
      <c r="B187" s="345"/>
      <c r="C187" s="315"/>
      <c r="D187" s="303"/>
      <c r="E187" s="303"/>
      <c r="F187" s="303"/>
      <c r="G187" s="55">
        <v>612</v>
      </c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61"/>
    </row>
    <row r="188" spans="1:20" s="6" customFormat="1" ht="18.75" customHeight="1">
      <c r="A188" s="294"/>
      <c r="B188" s="345"/>
      <c r="C188" s="316"/>
      <c r="D188" s="303"/>
      <c r="E188" s="303"/>
      <c r="F188" s="303"/>
      <c r="G188" s="55">
        <v>611</v>
      </c>
      <c r="H188" s="59">
        <v>13175.27</v>
      </c>
      <c r="I188" s="59">
        <v>12360.53</v>
      </c>
      <c r="J188" s="59">
        <v>10957.43</v>
      </c>
      <c r="K188" s="59">
        <v>5726.31</v>
      </c>
      <c r="L188" s="59">
        <v>12598.5</v>
      </c>
      <c r="M188" s="59">
        <v>7497</v>
      </c>
      <c r="N188" s="59">
        <v>12686.6</v>
      </c>
      <c r="O188" s="59">
        <v>10648.8</v>
      </c>
      <c r="P188" s="59">
        <v>13085</v>
      </c>
      <c r="Q188" s="59">
        <v>12984</v>
      </c>
      <c r="R188" s="59">
        <v>6806.3</v>
      </c>
      <c r="S188" s="59">
        <v>6806.3</v>
      </c>
      <c r="T188" s="61"/>
    </row>
    <row r="189" spans="1:20" s="6" customFormat="1" ht="24.75" customHeight="1">
      <c r="A189" s="351" t="s">
        <v>385</v>
      </c>
      <c r="B189" s="344" t="s">
        <v>206</v>
      </c>
      <c r="C189" s="54" t="s">
        <v>23</v>
      </c>
      <c r="D189" s="62"/>
      <c r="E189" s="62"/>
      <c r="F189" s="62"/>
      <c r="G189" s="55"/>
      <c r="H189" s="59">
        <f>H191</f>
        <v>25</v>
      </c>
      <c r="I189" s="59">
        <f aca="true" t="shared" si="63" ref="I189:S189">I191</f>
        <v>25</v>
      </c>
      <c r="J189" s="59">
        <f t="shared" si="63"/>
        <v>150</v>
      </c>
      <c r="K189" s="59">
        <f t="shared" si="63"/>
        <v>0</v>
      </c>
      <c r="L189" s="59">
        <f t="shared" si="63"/>
        <v>150</v>
      </c>
      <c r="M189" s="59">
        <f t="shared" si="63"/>
        <v>0</v>
      </c>
      <c r="N189" s="59">
        <f t="shared" si="63"/>
        <v>150</v>
      </c>
      <c r="O189" s="59">
        <f t="shared" si="63"/>
        <v>0</v>
      </c>
      <c r="P189" s="59">
        <f t="shared" si="63"/>
        <v>150</v>
      </c>
      <c r="Q189" s="59">
        <f t="shared" si="63"/>
        <v>150</v>
      </c>
      <c r="R189" s="59">
        <f t="shared" si="63"/>
        <v>150</v>
      </c>
      <c r="S189" s="59">
        <f t="shared" si="63"/>
        <v>150</v>
      </c>
      <c r="T189" s="61"/>
    </row>
    <row r="190" spans="1:20" s="6" customFormat="1" ht="24.75" customHeight="1">
      <c r="A190" s="351"/>
      <c r="B190" s="345"/>
      <c r="C190" s="202" t="s">
        <v>36</v>
      </c>
      <c r="D190" s="198"/>
      <c r="E190" s="198"/>
      <c r="F190" s="198"/>
      <c r="G190" s="55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61"/>
    </row>
    <row r="191" spans="1:20" s="6" customFormat="1" ht="24.75" customHeight="1">
      <c r="A191" s="351"/>
      <c r="B191" s="345"/>
      <c r="C191" s="304" t="s">
        <v>158</v>
      </c>
      <c r="D191" s="302" t="s">
        <v>65</v>
      </c>
      <c r="E191" s="302" t="s">
        <v>163</v>
      </c>
      <c r="F191" s="302" t="s">
        <v>207</v>
      </c>
      <c r="G191" s="55">
        <v>110</v>
      </c>
      <c r="H191" s="59">
        <f>H192+H193</f>
        <v>25</v>
      </c>
      <c r="I191" s="59">
        <f aca="true" t="shared" si="64" ref="I191:S191">I192+I193</f>
        <v>25</v>
      </c>
      <c r="J191" s="59">
        <f t="shared" si="64"/>
        <v>150</v>
      </c>
      <c r="K191" s="59">
        <f t="shared" si="64"/>
        <v>0</v>
      </c>
      <c r="L191" s="59">
        <f t="shared" si="64"/>
        <v>150</v>
      </c>
      <c r="M191" s="59">
        <f t="shared" si="64"/>
        <v>0</v>
      </c>
      <c r="N191" s="59">
        <f t="shared" si="64"/>
        <v>150</v>
      </c>
      <c r="O191" s="59">
        <f t="shared" si="64"/>
        <v>0</v>
      </c>
      <c r="P191" s="59">
        <f t="shared" si="64"/>
        <v>150</v>
      </c>
      <c r="Q191" s="59">
        <f t="shared" si="64"/>
        <v>150</v>
      </c>
      <c r="R191" s="59">
        <f t="shared" si="64"/>
        <v>150</v>
      </c>
      <c r="S191" s="59">
        <f t="shared" si="64"/>
        <v>150</v>
      </c>
      <c r="T191" s="61"/>
    </row>
    <row r="192" spans="1:20" s="6" customFormat="1" ht="24.75" customHeight="1">
      <c r="A192" s="351"/>
      <c r="B192" s="345"/>
      <c r="C192" s="307"/>
      <c r="D192" s="303"/>
      <c r="E192" s="303"/>
      <c r="F192" s="303"/>
      <c r="G192" s="55">
        <v>111</v>
      </c>
      <c r="H192" s="59">
        <v>25</v>
      </c>
      <c r="I192" s="59">
        <v>25</v>
      </c>
      <c r="J192" s="59">
        <v>150</v>
      </c>
      <c r="K192" s="59"/>
      <c r="L192" s="59">
        <v>150</v>
      </c>
      <c r="M192" s="59"/>
      <c r="N192" s="59">
        <v>150</v>
      </c>
      <c r="O192" s="59"/>
      <c r="P192" s="59">
        <v>150</v>
      </c>
      <c r="Q192" s="59">
        <v>150</v>
      </c>
      <c r="R192" s="59">
        <v>150</v>
      </c>
      <c r="S192" s="59">
        <v>150</v>
      </c>
      <c r="T192" s="61"/>
    </row>
    <row r="193" spans="1:20" s="6" customFormat="1" ht="20.25" customHeight="1">
      <c r="A193" s="351"/>
      <c r="B193" s="359"/>
      <c r="C193" s="305"/>
      <c r="D193" s="311"/>
      <c r="E193" s="311"/>
      <c r="F193" s="311"/>
      <c r="G193" s="55">
        <v>119</v>
      </c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61"/>
    </row>
    <row r="194" spans="1:20" s="6" customFormat="1" ht="24" customHeight="1">
      <c r="A194" s="351" t="s">
        <v>862</v>
      </c>
      <c r="B194" s="344" t="s">
        <v>884</v>
      </c>
      <c r="C194" s="202" t="s">
        <v>23</v>
      </c>
      <c r="D194" s="94"/>
      <c r="E194" s="94"/>
      <c r="F194" s="94"/>
      <c r="G194" s="55"/>
      <c r="H194" s="72">
        <f>H196+H198</f>
        <v>0</v>
      </c>
      <c r="I194" s="72">
        <f aca="true" t="shared" si="65" ref="I194:S194">I196+I198</f>
        <v>0</v>
      </c>
      <c r="J194" s="72">
        <f t="shared" si="65"/>
        <v>0</v>
      </c>
      <c r="K194" s="72">
        <f t="shared" si="65"/>
        <v>0</v>
      </c>
      <c r="L194" s="72">
        <f t="shared" si="65"/>
        <v>0</v>
      </c>
      <c r="M194" s="72">
        <f t="shared" si="65"/>
        <v>0</v>
      </c>
      <c r="N194" s="72">
        <f t="shared" si="65"/>
        <v>0</v>
      </c>
      <c r="O194" s="72">
        <f t="shared" si="65"/>
        <v>0</v>
      </c>
      <c r="P194" s="72">
        <f>P196+P198</f>
        <v>103</v>
      </c>
      <c r="Q194" s="72">
        <f t="shared" si="65"/>
        <v>103</v>
      </c>
      <c r="R194" s="72">
        <f t="shared" si="65"/>
        <v>0</v>
      </c>
      <c r="S194" s="72">
        <f t="shared" si="65"/>
        <v>0</v>
      </c>
      <c r="T194" s="61"/>
    </row>
    <row r="195" spans="1:20" s="6" customFormat="1" ht="24" customHeight="1">
      <c r="A195" s="351"/>
      <c r="B195" s="345"/>
      <c r="C195" s="202" t="s">
        <v>36</v>
      </c>
      <c r="D195" s="216"/>
      <c r="E195" s="216"/>
      <c r="F195" s="216"/>
      <c r="G195" s="55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</row>
    <row r="196" spans="1:20" s="6" customFormat="1" ht="21.75" customHeight="1">
      <c r="A196" s="351"/>
      <c r="B196" s="345"/>
      <c r="C196" s="306" t="s">
        <v>158</v>
      </c>
      <c r="D196" s="302" t="s">
        <v>65</v>
      </c>
      <c r="E196" s="302" t="s">
        <v>163</v>
      </c>
      <c r="F196" s="302" t="s">
        <v>942</v>
      </c>
      <c r="G196" s="55">
        <v>240</v>
      </c>
      <c r="H196" s="72">
        <f>H197</f>
        <v>0</v>
      </c>
      <c r="I196" s="72">
        <f aca="true" t="shared" si="66" ref="I196:S196">I197</f>
        <v>0</v>
      </c>
      <c r="J196" s="72">
        <f t="shared" si="66"/>
        <v>0</v>
      </c>
      <c r="K196" s="72">
        <f t="shared" si="66"/>
        <v>0</v>
      </c>
      <c r="L196" s="72">
        <f t="shared" si="66"/>
        <v>0</v>
      </c>
      <c r="M196" s="72">
        <f t="shared" si="66"/>
        <v>0</v>
      </c>
      <c r="N196" s="72">
        <f t="shared" si="66"/>
        <v>0</v>
      </c>
      <c r="O196" s="72">
        <f t="shared" si="66"/>
        <v>0</v>
      </c>
      <c r="P196" s="72">
        <f>P197</f>
        <v>25</v>
      </c>
      <c r="Q196" s="72">
        <f t="shared" si="66"/>
        <v>25</v>
      </c>
      <c r="R196" s="72">
        <f t="shared" si="66"/>
        <v>0</v>
      </c>
      <c r="S196" s="72">
        <f t="shared" si="66"/>
        <v>0</v>
      </c>
      <c r="T196" s="61"/>
    </row>
    <row r="197" spans="1:20" s="6" customFormat="1" ht="20.25" customHeight="1">
      <c r="A197" s="351"/>
      <c r="B197" s="345"/>
      <c r="C197" s="306"/>
      <c r="D197" s="303"/>
      <c r="E197" s="303"/>
      <c r="F197" s="303"/>
      <c r="G197" s="55">
        <v>244</v>
      </c>
      <c r="H197" s="72">
        <v>0</v>
      </c>
      <c r="I197" s="59">
        <v>0</v>
      </c>
      <c r="J197" s="59">
        <v>0</v>
      </c>
      <c r="K197" s="59">
        <v>0</v>
      </c>
      <c r="L197" s="59">
        <v>0</v>
      </c>
      <c r="M197" s="59">
        <v>0</v>
      </c>
      <c r="N197" s="59">
        <v>0</v>
      </c>
      <c r="O197" s="59">
        <v>0</v>
      </c>
      <c r="P197" s="59">
        <v>25</v>
      </c>
      <c r="Q197" s="59">
        <v>25</v>
      </c>
      <c r="R197" s="59"/>
      <c r="S197" s="59"/>
      <c r="T197" s="61"/>
    </row>
    <row r="198" spans="1:20" s="6" customFormat="1" ht="24.75" customHeight="1">
      <c r="A198" s="351"/>
      <c r="B198" s="345"/>
      <c r="C198" s="306"/>
      <c r="D198" s="303"/>
      <c r="E198" s="303"/>
      <c r="F198" s="303"/>
      <c r="G198" s="55">
        <v>610</v>
      </c>
      <c r="H198" s="59">
        <f>H199</f>
        <v>0</v>
      </c>
      <c r="I198" s="59">
        <f aca="true" t="shared" si="67" ref="I198:S198">I199</f>
        <v>0</v>
      </c>
      <c r="J198" s="59">
        <f t="shared" si="67"/>
        <v>0</v>
      </c>
      <c r="K198" s="59">
        <f t="shared" si="67"/>
        <v>0</v>
      </c>
      <c r="L198" s="59">
        <f t="shared" si="67"/>
        <v>0</v>
      </c>
      <c r="M198" s="59">
        <f t="shared" si="67"/>
        <v>0</v>
      </c>
      <c r="N198" s="59">
        <f t="shared" si="67"/>
        <v>0</v>
      </c>
      <c r="O198" s="59">
        <f t="shared" si="67"/>
        <v>0</v>
      </c>
      <c r="P198" s="59">
        <f t="shared" si="67"/>
        <v>78</v>
      </c>
      <c r="Q198" s="59">
        <f t="shared" si="67"/>
        <v>78</v>
      </c>
      <c r="R198" s="59">
        <f t="shared" si="67"/>
        <v>0</v>
      </c>
      <c r="S198" s="59">
        <f t="shared" si="67"/>
        <v>0</v>
      </c>
      <c r="T198" s="61"/>
    </row>
    <row r="199" spans="1:20" s="6" customFormat="1" ht="18" customHeight="1">
      <c r="A199" s="351"/>
      <c r="B199" s="359"/>
      <c r="C199" s="306"/>
      <c r="D199" s="311"/>
      <c r="E199" s="311"/>
      <c r="F199" s="311"/>
      <c r="G199" s="55">
        <v>612</v>
      </c>
      <c r="H199" s="59">
        <v>0</v>
      </c>
      <c r="I199" s="59">
        <v>0</v>
      </c>
      <c r="J199" s="59">
        <v>0</v>
      </c>
      <c r="K199" s="59">
        <v>0</v>
      </c>
      <c r="L199" s="59">
        <v>0</v>
      </c>
      <c r="M199" s="59">
        <v>0</v>
      </c>
      <c r="N199" s="59">
        <v>0</v>
      </c>
      <c r="O199" s="59">
        <v>0</v>
      </c>
      <c r="P199" s="59">
        <v>78</v>
      </c>
      <c r="Q199" s="59">
        <v>78</v>
      </c>
      <c r="R199" s="59"/>
      <c r="S199" s="59"/>
      <c r="T199" s="61"/>
    </row>
    <row r="200" spans="1:20" s="6" customFormat="1" ht="23.25" customHeight="1">
      <c r="A200" s="295" t="s">
        <v>874</v>
      </c>
      <c r="B200" s="351" t="s">
        <v>884</v>
      </c>
      <c r="C200" s="54" t="s">
        <v>23</v>
      </c>
      <c r="D200" s="94"/>
      <c r="E200" s="94"/>
      <c r="F200" s="94"/>
      <c r="G200" s="55"/>
      <c r="H200" s="59">
        <f>H202</f>
        <v>0</v>
      </c>
      <c r="I200" s="59">
        <f aca="true" t="shared" si="68" ref="I200:S200">I202</f>
        <v>0</v>
      </c>
      <c r="J200" s="59">
        <f t="shared" si="68"/>
        <v>0</v>
      </c>
      <c r="K200" s="59">
        <f t="shared" si="68"/>
        <v>0</v>
      </c>
      <c r="L200" s="59">
        <f t="shared" si="68"/>
        <v>0</v>
      </c>
      <c r="M200" s="59">
        <f t="shared" si="68"/>
        <v>0</v>
      </c>
      <c r="N200" s="59">
        <f t="shared" si="68"/>
        <v>0</v>
      </c>
      <c r="O200" s="59">
        <f t="shared" si="68"/>
        <v>0</v>
      </c>
      <c r="P200" s="59">
        <f>P202</f>
        <v>89</v>
      </c>
      <c r="Q200" s="59">
        <f t="shared" si="68"/>
        <v>89</v>
      </c>
      <c r="R200" s="59">
        <f t="shared" si="68"/>
        <v>0</v>
      </c>
      <c r="S200" s="59">
        <f t="shared" si="68"/>
        <v>0</v>
      </c>
      <c r="T200" s="61"/>
    </row>
    <row r="201" spans="1:20" s="6" customFormat="1" ht="23.25" customHeight="1">
      <c r="A201" s="299"/>
      <c r="B201" s="351"/>
      <c r="C201" s="203" t="s">
        <v>36</v>
      </c>
      <c r="D201" s="216"/>
      <c r="E201" s="216"/>
      <c r="F201" s="216"/>
      <c r="G201" s="55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61"/>
    </row>
    <row r="202" spans="1:20" s="6" customFormat="1" ht="27.75" customHeight="1">
      <c r="A202" s="299"/>
      <c r="B202" s="351"/>
      <c r="C202" s="314" t="s">
        <v>158</v>
      </c>
      <c r="D202" s="302" t="s">
        <v>65</v>
      </c>
      <c r="E202" s="302" t="s">
        <v>386</v>
      </c>
      <c r="F202" s="302" t="s">
        <v>942</v>
      </c>
      <c r="G202" s="55">
        <v>240</v>
      </c>
      <c r="H202" s="59">
        <f>H203</f>
        <v>0</v>
      </c>
      <c r="I202" s="59">
        <f aca="true" t="shared" si="69" ref="I202:S202">I203</f>
        <v>0</v>
      </c>
      <c r="J202" s="59">
        <f t="shared" si="69"/>
        <v>0</v>
      </c>
      <c r="K202" s="59">
        <f t="shared" si="69"/>
        <v>0</v>
      </c>
      <c r="L202" s="59">
        <f t="shared" si="69"/>
        <v>0</v>
      </c>
      <c r="M202" s="59">
        <f t="shared" si="69"/>
        <v>0</v>
      </c>
      <c r="N202" s="59">
        <f t="shared" si="69"/>
        <v>0</v>
      </c>
      <c r="O202" s="59">
        <f t="shared" si="69"/>
        <v>0</v>
      </c>
      <c r="P202" s="59">
        <f>P203</f>
        <v>89</v>
      </c>
      <c r="Q202" s="59">
        <f t="shared" si="69"/>
        <v>89</v>
      </c>
      <c r="R202" s="59">
        <f t="shared" si="69"/>
        <v>0</v>
      </c>
      <c r="S202" s="59">
        <f t="shared" si="69"/>
        <v>0</v>
      </c>
      <c r="T202" s="61"/>
    </row>
    <row r="203" spans="1:20" s="6" customFormat="1" ht="33" customHeight="1">
      <c r="A203" s="350"/>
      <c r="B203" s="351"/>
      <c r="C203" s="316"/>
      <c r="D203" s="311"/>
      <c r="E203" s="311"/>
      <c r="F203" s="311"/>
      <c r="G203" s="55">
        <v>244</v>
      </c>
      <c r="H203" s="59">
        <v>0</v>
      </c>
      <c r="I203" s="59">
        <v>0</v>
      </c>
      <c r="J203" s="59">
        <v>0</v>
      </c>
      <c r="K203" s="59">
        <v>0</v>
      </c>
      <c r="L203" s="59">
        <v>0</v>
      </c>
      <c r="M203" s="59">
        <v>0</v>
      </c>
      <c r="N203" s="59">
        <v>0</v>
      </c>
      <c r="O203" s="59">
        <v>0</v>
      </c>
      <c r="P203" s="59">
        <v>89</v>
      </c>
      <c r="Q203" s="59">
        <v>89</v>
      </c>
      <c r="R203" s="59">
        <v>0</v>
      </c>
      <c r="S203" s="59">
        <v>0</v>
      </c>
      <c r="T203" s="61"/>
    </row>
    <row r="204" spans="1:20" s="6" customFormat="1" ht="23.25" customHeight="1">
      <c r="A204" s="344" t="s">
        <v>389</v>
      </c>
      <c r="B204" s="344" t="s">
        <v>373</v>
      </c>
      <c r="C204" s="158" t="s">
        <v>23</v>
      </c>
      <c r="D204" s="94"/>
      <c r="E204" s="94"/>
      <c r="F204" s="94"/>
      <c r="G204" s="55"/>
      <c r="H204" s="59">
        <f>H206</f>
        <v>27.37</v>
      </c>
      <c r="I204" s="59">
        <f aca="true" t="shared" si="70" ref="I204:S204">I206</f>
        <v>27.37</v>
      </c>
      <c r="J204" s="59">
        <f t="shared" si="70"/>
        <v>0</v>
      </c>
      <c r="K204" s="59">
        <f t="shared" si="70"/>
        <v>0</v>
      </c>
      <c r="L204" s="59">
        <f t="shared" si="70"/>
        <v>0</v>
      </c>
      <c r="M204" s="59">
        <f t="shared" si="70"/>
        <v>0</v>
      </c>
      <c r="N204" s="59">
        <f t="shared" si="70"/>
        <v>0</v>
      </c>
      <c r="O204" s="59">
        <f t="shared" si="70"/>
        <v>0</v>
      </c>
      <c r="P204" s="59">
        <f>P206</f>
        <v>26.1</v>
      </c>
      <c r="Q204" s="59">
        <f t="shared" si="70"/>
        <v>26.1</v>
      </c>
      <c r="R204" s="59">
        <f t="shared" si="70"/>
        <v>0</v>
      </c>
      <c r="S204" s="59">
        <f t="shared" si="70"/>
        <v>0</v>
      </c>
      <c r="T204" s="61"/>
    </row>
    <row r="205" spans="1:20" s="6" customFormat="1" ht="21.75" customHeight="1">
      <c r="A205" s="345"/>
      <c r="B205" s="345"/>
      <c r="C205" s="203" t="s">
        <v>36</v>
      </c>
      <c r="D205" s="216"/>
      <c r="E205" s="216"/>
      <c r="F205" s="216"/>
      <c r="G205" s="55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61"/>
    </row>
    <row r="206" spans="1:20" s="6" customFormat="1" ht="27.75" customHeight="1">
      <c r="A206" s="345"/>
      <c r="B206" s="345"/>
      <c r="C206" s="314" t="s">
        <v>158</v>
      </c>
      <c r="D206" s="302" t="s">
        <v>65</v>
      </c>
      <c r="E206" s="302" t="s">
        <v>66</v>
      </c>
      <c r="F206" s="302" t="s">
        <v>708</v>
      </c>
      <c r="G206" s="55">
        <v>610</v>
      </c>
      <c r="H206" s="59">
        <f>H207</f>
        <v>27.37</v>
      </c>
      <c r="I206" s="59">
        <f aca="true" t="shared" si="71" ref="I206:S206">I207</f>
        <v>27.37</v>
      </c>
      <c r="J206" s="59">
        <f t="shared" si="71"/>
        <v>0</v>
      </c>
      <c r="K206" s="59">
        <f t="shared" si="71"/>
        <v>0</v>
      </c>
      <c r="L206" s="59">
        <f t="shared" si="71"/>
        <v>0</v>
      </c>
      <c r="M206" s="59">
        <f t="shared" si="71"/>
        <v>0</v>
      </c>
      <c r="N206" s="59">
        <f t="shared" si="71"/>
        <v>0</v>
      </c>
      <c r="O206" s="59">
        <f t="shared" si="71"/>
        <v>0</v>
      </c>
      <c r="P206" s="59">
        <f>P207</f>
        <v>26.1</v>
      </c>
      <c r="Q206" s="59">
        <f t="shared" si="71"/>
        <v>26.1</v>
      </c>
      <c r="R206" s="59">
        <f t="shared" si="71"/>
        <v>0</v>
      </c>
      <c r="S206" s="59">
        <f t="shared" si="71"/>
        <v>0</v>
      </c>
      <c r="T206" s="61"/>
    </row>
    <row r="207" spans="1:20" s="6" customFormat="1" ht="27.75" customHeight="1">
      <c r="A207" s="359"/>
      <c r="B207" s="359"/>
      <c r="C207" s="316"/>
      <c r="D207" s="311"/>
      <c r="E207" s="311"/>
      <c r="F207" s="311"/>
      <c r="G207" s="55">
        <v>612</v>
      </c>
      <c r="H207" s="59">
        <v>27.37</v>
      </c>
      <c r="I207" s="59">
        <v>27.37</v>
      </c>
      <c r="J207" s="59"/>
      <c r="K207" s="59"/>
      <c r="L207" s="59"/>
      <c r="M207" s="59"/>
      <c r="N207" s="59"/>
      <c r="O207" s="59"/>
      <c r="P207" s="59">
        <v>26.1</v>
      </c>
      <c r="Q207" s="59">
        <v>26.1</v>
      </c>
      <c r="R207" s="59"/>
      <c r="S207" s="59"/>
      <c r="T207" s="61"/>
    </row>
    <row r="208" spans="1:20" s="6" customFormat="1" ht="24.75" customHeight="1">
      <c r="A208" s="295" t="s">
        <v>706</v>
      </c>
      <c r="B208" s="295" t="s">
        <v>875</v>
      </c>
      <c r="C208" s="160" t="s">
        <v>23</v>
      </c>
      <c r="D208" s="94"/>
      <c r="E208" s="94"/>
      <c r="F208" s="94"/>
      <c r="G208" s="55"/>
      <c r="H208" s="59">
        <f>H210</f>
        <v>596.5</v>
      </c>
      <c r="I208" s="59">
        <f aca="true" t="shared" si="72" ref="I208:S208">I210</f>
        <v>596.5</v>
      </c>
      <c r="J208" s="59">
        <f t="shared" si="72"/>
        <v>0</v>
      </c>
      <c r="K208" s="59">
        <f t="shared" si="72"/>
        <v>0</v>
      </c>
      <c r="L208" s="59">
        <f t="shared" si="72"/>
        <v>0</v>
      </c>
      <c r="M208" s="59">
        <f t="shared" si="72"/>
        <v>0</v>
      </c>
      <c r="N208" s="59">
        <f t="shared" si="72"/>
        <v>0</v>
      </c>
      <c r="O208" s="59">
        <f t="shared" si="72"/>
        <v>0</v>
      </c>
      <c r="P208" s="59">
        <f>P210</f>
        <v>400.5</v>
      </c>
      <c r="Q208" s="59">
        <f t="shared" si="72"/>
        <v>400.5</v>
      </c>
      <c r="R208" s="59">
        <f t="shared" si="72"/>
        <v>0</v>
      </c>
      <c r="S208" s="59">
        <f t="shared" si="72"/>
        <v>0</v>
      </c>
      <c r="T208" s="61"/>
    </row>
    <row r="209" spans="1:20" s="6" customFormat="1" ht="33" customHeight="1">
      <c r="A209" s="299"/>
      <c r="B209" s="299"/>
      <c r="C209" s="203" t="s">
        <v>36</v>
      </c>
      <c r="D209" s="216"/>
      <c r="E209" s="216"/>
      <c r="F209" s="216"/>
      <c r="G209" s="55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61"/>
    </row>
    <row r="210" spans="1:20" s="6" customFormat="1" ht="29.25" customHeight="1">
      <c r="A210" s="299"/>
      <c r="B210" s="299"/>
      <c r="C210" s="339" t="s">
        <v>158</v>
      </c>
      <c r="D210" s="302" t="s">
        <v>65</v>
      </c>
      <c r="E210" s="302" t="s">
        <v>386</v>
      </c>
      <c r="F210" s="302" t="s">
        <v>828</v>
      </c>
      <c r="G210" s="55">
        <v>110</v>
      </c>
      <c r="H210" s="59">
        <f>H211+H212</f>
        <v>596.5</v>
      </c>
      <c r="I210" s="59">
        <f aca="true" t="shared" si="73" ref="I210:S210">I211+I212</f>
        <v>596.5</v>
      </c>
      <c r="J210" s="59">
        <f t="shared" si="73"/>
        <v>0</v>
      </c>
      <c r="K210" s="59">
        <f t="shared" si="73"/>
        <v>0</v>
      </c>
      <c r="L210" s="59">
        <f t="shared" si="73"/>
        <v>0</v>
      </c>
      <c r="M210" s="59">
        <f t="shared" si="73"/>
        <v>0</v>
      </c>
      <c r="N210" s="59">
        <f t="shared" si="73"/>
        <v>0</v>
      </c>
      <c r="O210" s="59">
        <f t="shared" si="73"/>
        <v>0</v>
      </c>
      <c r="P210" s="59">
        <f t="shared" si="73"/>
        <v>400.5</v>
      </c>
      <c r="Q210" s="59">
        <f t="shared" si="73"/>
        <v>400.5</v>
      </c>
      <c r="R210" s="59">
        <f t="shared" si="73"/>
        <v>0</v>
      </c>
      <c r="S210" s="59">
        <f t="shared" si="73"/>
        <v>0</v>
      </c>
      <c r="T210" s="61"/>
    </row>
    <row r="211" spans="1:20" s="6" customFormat="1" ht="35.25" customHeight="1">
      <c r="A211" s="299"/>
      <c r="B211" s="299"/>
      <c r="C211" s="340"/>
      <c r="D211" s="303"/>
      <c r="E211" s="303"/>
      <c r="F211" s="303"/>
      <c r="G211" s="55">
        <v>111</v>
      </c>
      <c r="H211" s="59">
        <v>596.5</v>
      </c>
      <c r="I211" s="59">
        <v>596.5</v>
      </c>
      <c r="J211" s="59"/>
      <c r="K211" s="59"/>
      <c r="L211" s="59"/>
      <c r="M211" s="59"/>
      <c r="N211" s="59"/>
      <c r="O211" s="59"/>
      <c r="P211" s="59">
        <v>232.3</v>
      </c>
      <c r="Q211" s="59">
        <v>232.3</v>
      </c>
      <c r="R211" s="59"/>
      <c r="S211" s="59"/>
      <c r="T211" s="61"/>
    </row>
    <row r="212" spans="1:20" s="6" customFormat="1" ht="35.25" customHeight="1">
      <c r="A212" s="350"/>
      <c r="B212" s="350"/>
      <c r="C212" s="341"/>
      <c r="D212" s="311"/>
      <c r="E212" s="311"/>
      <c r="F212" s="311"/>
      <c r="G212" s="55">
        <v>119</v>
      </c>
      <c r="H212" s="59">
        <v>0</v>
      </c>
      <c r="I212" s="59">
        <v>0</v>
      </c>
      <c r="J212" s="59">
        <v>0</v>
      </c>
      <c r="K212" s="59">
        <v>0</v>
      </c>
      <c r="L212" s="59">
        <v>0</v>
      </c>
      <c r="M212" s="59">
        <v>0</v>
      </c>
      <c r="N212" s="59">
        <v>0</v>
      </c>
      <c r="O212" s="59">
        <v>0</v>
      </c>
      <c r="P212" s="59">
        <v>168.2</v>
      </c>
      <c r="Q212" s="59">
        <v>168.2</v>
      </c>
      <c r="R212" s="59"/>
      <c r="S212" s="59"/>
      <c r="T212" s="61"/>
    </row>
    <row r="213" spans="1:20" s="6" customFormat="1" ht="24.75" customHeight="1">
      <c r="A213" s="344" t="s">
        <v>863</v>
      </c>
      <c r="B213" s="344" t="s">
        <v>387</v>
      </c>
      <c r="C213" s="158" t="s">
        <v>23</v>
      </c>
      <c r="D213" s="94"/>
      <c r="E213" s="94"/>
      <c r="F213" s="94"/>
      <c r="G213" s="55"/>
      <c r="H213" s="59">
        <f aca="true" t="shared" si="74" ref="H213:M213">H215</f>
        <v>300</v>
      </c>
      <c r="I213" s="59">
        <f t="shared" si="74"/>
        <v>300</v>
      </c>
      <c r="J213" s="59">
        <f t="shared" si="74"/>
        <v>0</v>
      </c>
      <c r="K213" s="59">
        <f t="shared" si="74"/>
        <v>0</v>
      </c>
      <c r="L213" s="59">
        <f t="shared" si="74"/>
        <v>0</v>
      </c>
      <c r="M213" s="59">
        <f t="shared" si="74"/>
        <v>0</v>
      </c>
      <c r="N213" s="59">
        <f aca="true" t="shared" si="75" ref="N213:S213">N215</f>
        <v>0</v>
      </c>
      <c r="O213" s="59">
        <f t="shared" si="75"/>
        <v>0</v>
      </c>
      <c r="P213" s="59">
        <f t="shared" si="75"/>
        <v>0</v>
      </c>
      <c r="Q213" s="59">
        <f t="shared" si="75"/>
        <v>0</v>
      </c>
      <c r="R213" s="59">
        <f t="shared" si="75"/>
        <v>0</v>
      </c>
      <c r="S213" s="59">
        <f t="shared" si="75"/>
        <v>0</v>
      </c>
      <c r="T213" s="61"/>
    </row>
    <row r="214" spans="1:20" s="6" customFormat="1" ht="21.75" customHeight="1">
      <c r="A214" s="345"/>
      <c r="B214" s="345"/>
      <c r="C214" s="203" t="s">
        <v>36</v>
      </c>
      <c r="D214" s="216"/>
      <c r="E214" s="216"/>
      <c r="F214" s="216"/>
      <c r="G214" s="55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61"/>
    </row>
    <row r="215" spans="1:20" s="6" customFormat="1" ht="30" customHeight="1">
      <c r="A215" s="345"/>
      <c r="B215" s="345"/>
      <c r="C215" s="314" t="s">
        <v>158</v>
      </c>
      <c r="D215" s="302" t="s">
        <v>65</v>
      </c>
      <c r="E215" s="302" t="s">
        <v>168</v>
      </c>
      <c r="F215" s="302" t="s">
        <v>388</v>
      </c>
      <c r="G215" s="55">
        <v>240</v>
      </c>
      <c r="H215" s="59">
        <f>H216</f>
        <v>300</v>
      </c>
      <c r="I215" s="59">
        <f>I216</f>
        <v>300</v>
      </c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61"/>
    </row>
    <row r="216" spans="1:20" s="6" customFormat="1" ht="30.75" customHeight="1">
      <c r="A216" s="359"/>
      <c r="B216" s="359"/>
      <c r="C216" s="316"/>
      <c r="D216" s="311"/>
      <c r="E216" s="311"/>
      <c r="F216" s="311"/>
      <c r="G216" s="55">
        <v>244</v>
      </c>
      <c r="H216" s="59">
        <v>300</v>
      </c>
      <c r="I216" s="59">
        <v>300</v>
      </c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61"/>
    </row>
    <row r="217" spans="1:20" s="6" customFormat="1" ht="25.5" customHeight="1">
      <c r="A217" s="344" t="s">
        <v>707</v>
      </c>
      <c r="B217" s="392" t="s">
        <v>756</v>
      </c>
      <c r="C217" s="158" t="s">
        <v>23</v>
      </c>
      <c r="D217" s="94"/>
      <c r="E217" s="94"/>
      <c r="F217" s="94"/>
      <c r="G217" s="55"/>
      <c r="H217" s="59">
        <f>H219</f>
        <v>42.7</v>
      </c>
      <c r="I217" s="59">
        <f aca="true" t="shared" si="76" ref="I217:Q217">I219</f>
        <v>42.7</v>
      </c>
      <c r="J217" s="59">
        <f t="shared" si="76"/>
        <v>0</v>
      </c>
      <c r="K217" s="59">
        <f t="shared" si="76"/>
        <v>0</v>
      </c>
      <c r="L217" s="59">
        <f t="shared" si="76"/>
        <v>0</v>
      </c>
      <c r="M217" s="59">
        <f t="shared" si="76"/>
        <v>0</v>
      </c>
      <c r="N217" s="59">
        <f t="shared" si="76"/>
        <v>0</v>
      </c>
      <c r="O217" s="59">
        <f t="shared" si="76"/>
        <v>0</v>
      </c>
      <c r="P217" s="59">
        <f t="shared" si="76"/>
        <v>0</v>
      </c>
      <c r="Q217" s="59">
        <f t="shared" si="76"/>
        <v>0</v>
      </c>
      <c r="R217" s="59">
        <f>R219</f>
        <v>0</v>
      </c>
      <c r="S217" s="59">
        <f>S219</f>
        <v>0</v>
      </c>
      <c r="T217" s="61"/>
    </row>
    <row r="218" spans="1:20" s="6" customFormat="1" ht="25.5" customHeight="1">
      <c r="A218" s="345"/>
      <c r="B218" s="393"/>
      <c r="C218" s="203" t="s">
        <v>36</v>
      </c>
      <c r="D218" s="216"/>
      <c r="E218" s="216"/>
      <c r="F218" s="216"/>
      <c r="G218" s="55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61"/>
    </row>
    <row r="219" spans="1:20" s="6" customFormat="1" ht="48" customHeight="1">
      <c r="A219" s="345"/>
      <c r="B219" s="393"/>
      <c r="C219" s="304" t="s">
        <v>158</v>
      </c>
      <c r="D219" s="302" t="s">
        <v>65</v>
      </c>
      <c r="E219" s="302" t="s">
        <v>73</v>
      </c>
      <c r="F219" s="302" t="s">
        <v>757</v>
      </c>
      <c r="G219" s="55">
        <v>240</v>
      </c>
      <c r="H219" s="59">
        <f>H220</f>
        <v>42.7</v>
      </c>
      <c r="I219" s="59">
        <f aca="true" t="shared" si="77" ref="I219:P219">I220</f>
        <v>42.7</v>
      </c>
      <c r="J219" s="59">
        <f t="shared" si="77"/>
        <v>0</v>
      </c>
      <c r="K219" s="59">
        <f t="shared" si="77"/>
        <v>0</v>
      </c>
      <c r="L219" s="59">
        <f t="shared" si="77"/>
        <v>0</v>
      </c>
      <c r="M219" s="59">
        <f t="shared" si="77"/>
        <v>0</v>
      </c>
      <c r="N219" s="59">
        <f t="shared" si="77"/>
        <v>0</v>
      </c>
      <c r="O219" s="59">
        <f t="shared" si="77"/>
        <v>0</v>
      </c>
      <c r="P219" s="59">
        <f t="shared" si="77"/>
        <v>0</v>
      </c>
      <c r="Q219" s="59">
        <f>Q220</f>
        <v>0</v>
      </c>
      <c r="R219" s="59">
        <f>R220</f>
        <v>0</v>
      </c>
      <c r="S219" s="59">
        <f>S220</f>
        <v>0</v>
      </c>
      <c r="T219" s="61"/>
    </row>
    <row r="220" spans="1:20" s="6" customFormat="1" ht="48" customHeight="1">
      <c r="A220" s="359"/>
      <c r="B220" s="394"/>
      <c r="C220" s="305"/>
      <c r="D220" s="311"/>
      <c r="E220" s="311"/>
      <c r="F220" s="311"/>
      <c r="G220" s="55">
        <v>244</v>
      </c>
      <c r="H220" s="59">
        <v>42.7</v>
      </c>
      <c r="I220" s="59">
        <v>42.7</v>
      </c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61"/>
    </row>
    <row r="221" spans="1:20" s="6" customFormat="1" ht="24" customHeight="1">
      <c r="A221" s="344" t="s">
        <v>709</v>
      </c>
      <c r="B221" s="344" t="s">
        <v>759</v>
      </c>
      <c r="C221" s="166" t="s">
        <v>23</v>
      </c>
      <c r="D221" s="94"/>
      <c r="E221" s="94"/>
      <c r="F221" s="94"/>
      <c r="G221" s="55"/>
      <c r="H221" s="59">
        <f>H223</f>
        <v>0.59</v>
      </c>
      <c r="I221" s="59">
        <f aca="true" t="shared" si="78" ref="I221:P221">I223</f>
        <v>0.59</v>
      </c>
      <c r="J221" s="59">
        <f t="shared" si="78"/>
        <v>0</v>
      </c>
      <c r="K221" s="59">
        <f t="shared" si="78"/>
        <v>0</v>
      </c>
      <c r="L221" s="59">
        <f t="shared" si="78"/>
        <v>0</v>
      </c>
      <c r="M221" s="59">
        <f t="shared" si="78"/>
        <v>0</v>
      </c>
      <c r="N221" s="59">
        <f t="shared" si="78"/>
        <v>0</v>
      </c>
      <c r="O221" s="59">
        <f t="shared" si="78"/>
        <v>0</v>
      </c>
      <c r="P221" s="59">
        <f t="shared" si="78"/>
        <v>0</v>
      </c>
      <c r="Q221" s="59">
        <f>Q223</f>
        <v>0</v>
      </c>
      <c r="R221" s="59">
        <f>R223</f>
        <v>0</v>
      </c>
      <c r="S221" s="59">
        <f>S223</f>
        <v>0</v>
      </c>
      <c r="T221" s="61"/>
    </row>
    <row r="222" spans="1:20" s="6" customFormat="1" ht="24.75" customHeight="1">
      <c r="A222" s="345"/>
      <c r="B222" s="345"/>
      <c r="C222" s="203" t="s">
        <v>36</v>
      </c>
      <c r="D222" s="216"/>
      <c r="E222" s="216"/>
      <c r="F222" s="216"/>
      <c r="G222" s="55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61"/>
    </row>
    <row r="223" spans="1:20" s="6" customFormat="1" ht="21.75" customHeight="1">
      <c r="A223" s="345"/>
      <c r="B223" s="345"/>
      <c r="C223" s="304" t="s">
        <v>158</v>
      </c>
      <c r="D223" s="302" t="s">
        <v>65</v>
      </c>
      <c r="E223" s="302" t="s">
        <v>66</v>
      </c>
      <c r="F223" s="302" t="s">
        <v>361</v>
      </c>
      <c r="G223" s="55">
        <v>240</v>
      </c>
      <c r="H223" s="59">
        <f>H224</f>
        <v>0.59</v>
      </c>
      <c r="I223" s="59">
        <f aca="true" t="shared" si="79" ref="I223:P223">I224</f>
        <v>0.59</v>
      </c>
      <c r="J223" s="59">
        <f t="shared" si="79"/>
        <v>0</v>
      </c>
      <c r="K223" s="59">
        <f t="shared" si="79"/>
        <v>0</v>
      </c>
      <c r="L223" s="59">
        <f t="shared" si="79"/>
        <v>0</v>
      </c>
      <c r="M223" s="59">
        <f t="shared" si="79"/>
        <v>0</v>
      </c>
      <c r="N223" s="59">
        <f t="shared" si="79"/>
        <v>0</v>
      </c>
      <c r="O223" s="59">
        <f t="shared" si="79"/>
        <v>0</v>
      </c>
      <c r="P223" s="59">
        <f t="shared" si="79"/>
        <v>0</v>
      </c>
      <c r="Q223" s="59">
        <f>Q224</f>
        <v>0</v>
      </c>
      <c r="R223" s="59">
        <f>R224</f>
        <v>0</v>
      </c>
      <c r="S223" s="59">
        <f>S224</f>
        <v>0</v>
      </c>
      <c r="T223" s="61"/>
    </row>
    <row r="224" spans="1:20" s="6" customFormat="1" ht="21.75" customHeight="1">
      <c r="A224" s="359"/>
      <c r="B224" s="359"/>
      <c r="C224" s="305"/>
      <c r="D224" s="311"/>
      <c r="E224" s="311"/>
      <c r="F224" s="311"/>
      <c r="G224" s="55">
        <v>244</v>
      </c>
      <c r="H224" s="59">
        <v>0.59</v>
      </c>
      <c r="I224" s="59">
        <v>0.59</v>
      </c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61"/>
    </row>
    <row r="225" spans="1:20" s="6" customFormat="1" ht="25.5" customHeight="1">
      <c r="A225" s="344" t="s">
        <v>710</v>
      </c>
      <c r="B225" s="344" t="s">
        <v>830</v>
      </c>
      <c r="C225" s="187" t="s">
        <v>23</v>
      </c>
      <c r="D225" s="94"/>
      <c r="E225" s="94"/>
      <c r="F225" s="94"/>
      <c r="G225" s="55"/>
      <c r="H225" s="59">
        <f>H227</f>
        <v>0</v>
      </c>
      <c r="I225" s="59">
        <f aca="true" t="shared" si="80" ref="I225:S225">I227</f>
        <v>0</v>
      </c>
      <c r="J225" s="59">
        <f t="shared" si="80"/>
        <v>0</v>
      </c>
      <c r="K225" s="59">
        <f t="shared" si="80"/>
        <v>0</v>
      </c>
      <c r="L225" s="59">
        <f t="shared" si="80"/>
        <v>1000</v>
      </c>
      <c r="M225" s="59">
        <f t="shared" si="80"/>
        <v>0</v>
      </c>
      <c r="N225" s="59">
        <f t="shared" si="80"/>
        <v>1000</v>
      </c>
      <c r="O225" s="59">
        <f t="shared" si="80"/>
        <v>899.3</v>
      </c>
      <c r="P225" s="59">
        <f t="shared" si="80"/>
        <v>1000</v>
      </c>
      <c r="Q225" s="59">
        <f t="shared" si="80"/>
        <v>1000</v>
      </c>
      <c r="R225" s="59">
        <f t="shared" si="80"/>
        <v>0</v>
      </c>
      <c r="S225" s="59">
        <f t="shared" si="80"/>
        <v>0</v>
      </c>
      <c r="T225" s="61"/>
    </row>
    <row r="226" spans="1:20" s="6" customFormat="1" ht="24" customHeight="1">
      <c r="A226" s="345"/>
      <c r="B226" s="345"/>
      <c r="C226" s="203" t="s">
        <v>36</v>
      </c>
      <c r="D226" s="216"/>
      <c r="E226" s="216"/>
      <c r="F226" s="216"/>
      <c r="G226" s="55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61"/>
    </row>
    <row r="227" spans="1:20" s="6" customFormat="1" ht="39" customHeight="1">
      <c r="A227" s="345"/>
      <c r="B227" s="345"/>
      <c r="C227" s="304" t="s">
        <v>158</v>
      </c>
      <c r="D227" s="302" t="s">
        <v>65</v>
      </c>
      <c r="E227" s="302" t="s">
        <v>163</v>
      </c>
      <c r="F227" s="302" t="s">
        <v>831</v>
      </c>
      <c r="G227" s="55">
        <v>610</v>
      </c>
      <c r="H227" s="59">
        <f>H228</f>
        <v>0</v>
      </c>
      <c r="I227" s="59">
        <f aca="true" t="shared" si="81" ref="I227:S227">I228</f>
        <v>0</v>
      </c>
      <c r="J227" s="59">
        <f t="shared" si="81"/>
        <v>0</v>
      </c>
      <c r="K227" s="59">
        <f t="shared" si="81"/>
        <v>0</v>
      </c>
      <c r="L227" s="59">
        <f t="shared" si="81"/>
        <v>1000</v>
      </c>
      <c r="M227" s="59">
        <f t="shared" si="81"/>
        <v>0</v>
      </c>
      <c r="N227" s="59">
        <f t="shared" si="81"/>
        <v>1000</v>
      </c>
      <c r="O227" s="59">
        <f t="shared" si="81"/>
        <v>899.3</v>
      </c>
      <c r="P227" s="59">
        <f t="shared" si="81"/>
        <v>1000</v>
      </c>
      <c r="Q227" s="59">
        <f t="shared" si="81"/>
        <v>1000</v>
      </c>
      <c r="R227" s="59">
        <f t="shared" si="81"/>
        <v>0</v>
      </c>
      <c r="S227" s="59">
        <f t="shared" si="81"/>
        <v>0</v>
      </c>
      <c r="T227" s="61"/>
    </row>
    <row r="228" spans="1:20" s="6" customFormat="1" ht="39" customHeight="1">
      <c r="A228" s="359"/>
      <c r="B228" s="359"/>
      <c r="C228" s="305"/>
      <c r="D228" s="311"/>
      <c r="E228" s="311"/>
      <c r="F228" s="311"/>
      <c r="G228" s="55">
        <v>612</v>
      </c>
      <c r="H228" s="59"/>
      <c r="I228" s="59"/>
      <c r="J228" s="59"/>
      <c r="K228" s="59"/>
      <c r="L228" s="59">
        <v>1000</v>
      </c>
      <c r="M228" s="59"/>
      <c r="N228" s="59">
        <v>1000</v>
      </c>
      <c r="O228" s="59">
        <v>899.3</v>
      </c>
      <c r="P228" s="59">
        <v>1000</v>
      </c>
      <c r="Q228" s="59">
        <v>1000</v>
      </c>
      <c r="R228" s="59">
        <v>0</v>
      </c>
      <c r="S228" s="59">
        <v>0</v>
      </c>
      <c r="T228" s="61"/>
    </row>
    <row r="229" spans="1:20" s="6" customFormat="1" ht="24" customHeight="1">
      <c r="A229" s="344" t="s">
        <v>714</v>
      </c>
      <c r="B229" s="392" t="s">
        <v>832</v>
      </c>
      <c r="C229" s="187" t="s">
        <v>23</v>
      </c>
      <c r="D229" s="94"/>
      <c r="E229" s="94"/>
      <c r="F229" s="94"/>
      <c r="G229" s="55"/>
      <c r="H229" s="59">
        <f>H231</f>
        <v>0</v>
      </c>
      <c r="I229" s="59">
        <f aca="true" t="shared" si="82" ref="I229:S229">I231</f>
        <v>0</v>
      </c>
      <c r="J229" s="59">
        <f t="shared" si="82"/>
        <v>0</v>
      </c>
      <c r="K229" s="59">
        <f t="shared" si="82"/>
        <v>0</v>
      </c>
      <c r="L229" s="59">
        <f t="shared" si="82"/>
        <v>10</v>
      </c>
      <c r="M229" s="59">
        <f t="shared" si="82"/>
        <v>0</v>
      </c>
      <c r="N229" s="59">
        <f t="shared" si="82"/>
        <v>10</v>
      </c>
      <c r="O229" s="59">
        <f t="shared" si="82"/>
        <v>9</v>
      </c>
      <c r="P229" s="59">
        <f t="shared" si="82"/>
        <v>10</v>
      </c>
      <c r="Q229" s="59">
        <f t="shared" si="82"/>
        <v>10</v>
      </c>
      <c r="R229" s="59">
        <f t="shared" si="82"/>
        <v>0</v>
      </c>
      <c r="S229" s="59">
        <f t="shared" si="82"/>
        <v>0</v>
      </c>
      <c r="T229" s="61"/>
    </row>
    <row r="230" spans="1:20" s="6" customFormat="1" ht="24.75" customHeight="1">
      <c r="A230" s="345"/>
      <c r="B230" s="393"/>
      <c r="C230" s="203" t="s">
        <v>36</v>
      </c>
      <c r="D230" s="216"/>
      <c r="E230" s="216"/>
      <c r="F230" s="216"/>
      <c r="G230" s="55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61"/>
    </row>
    <row r="231" spans="1:20" s="6" customFormat="1" ht="44.25" customHeight="1">
      <c r="A231" s="345"/>
      <c r="B231" s="393"/>
      <c r="C231" s="304" t="s">
        <v>158</v>
      </c>
      <c r="D231" s="63" t="s">
        <v>65</v>
      </c>
      <c r="E231" s="63" t="s">
        <v>163</v>
      </c>
      <c r="F231" s="63" t="s">
        <v>833</v>
      </c>
      <c r="G231" s="55">
        <v>610</v>
      </c>
      <c r="H231" s="59">
        <f>H232</f>
        <v>0</v>
      </c>
      <c r="I231" s="59">
        <f aca="true" t="shared" si="83" ref="I231:S231">I232</f>
        <v>0</v>
      </c>
      <c r="J231" s="59">
        <f t="shared" si="83"/>
        <v>0</v>
      </c>
      <c r="K231" s="59">
        <f t="shared" si="83"/>
        <v>0</v>
      </c>
      <c r="L231" s="59">
        <f t="shared" si="83"/>
        <v>10</v>
      </c>
      <c r="M231" s="59">
        <f t="shared" si="83"/>
        <v>0</v>
      </c>
      <c r="N231" s="59">
        <f t="shared" si="83"/>
        <v>10</v>
      </c>
      <c r="O231" s="59">
        <f t="shared" si="83"/>
        <v>9</v>
      </c>
      <c r="P231" s="59">
        <f t="shared" si="83"/>
        <v>10</v>
      </c>
      <c r="Q231" s="59">
        <f t="shared" si="83"/>
        <v>10</v>
      </c>
      <c r="R231" s="59">
        <f t="shared" si="83"/>
        <v>0</v>
      </c>
      <c r="S231" s="59">
        <f t="shared" si="83"/>
        <v>0</v>
      </c>
      <c r="T231" s="61"/>
    </row>
    <row r="232" spans="1:20" s="6" customFormat="1" ht="44.25" customHeight="1">
      <c r="A232" s="359"/>
      <c r="B232" s="394"/>
      <c r="C232" s="305"/>
      <c r="D232" s="217"/>
      <c r="E232" s="217"/>
      <c r="F232" s="217"/>
      <c r="G232" s="55">
        <v>612</v>
      </c>
      <c r="H232" s="59"/>
      <c r="I232" s="59"/>
      <c r="J232" s="59"/>
      <c r="K232" s="59"/>
      <c r="L232" s="59">
        <v>10</v>
      </c>
      <c r="M232" s="59"/>
      <c r="N232" s="59">
        <v>10</v>
      </c>
      <c r="O232" s="59">
        <v>9</v>
      </c>
      <c r="P232" s="59">
        <v>10</v>
      </c>
      <c r="Q232" s="59">
        <v>10</v>
      </c>
      <c r="R232" s="59">
        <v>0</v>
      </c>
      <c r="S232" s="59">
        <v>0</v>
      </c>
      <c r="T232" s="61"/>
    </row>
    <row r="233" spans="1:20" s="6" customFormat="1" ht="25.5" customHeight="1">
      <c r="A233" s="344" t="s">
        <v>758</v>
      </c>
      <c r="B233" s="392" t="s">
        <v>834</v>
      </c>
      <c r="C233" s="187" t="s">
        <v>23</v>
      </c>
      <c r="D233" s="94"/>
      <c r="E233" s="94"/>
      <c r="F233" s="94"/>
      <c r="G233" s="55"/>
      <c r="H233" s="59">
        <f>H235</f>
        <v>0</v>
      </c>
      <c r="I233" s="59">
        <f aca="true" t="shared" si="84" ref="I233:S233">I235</f>
        <v>0</v>
      </c>
      <c r="J233" s="59">
        <f t="shared" si="84"/>
        <v>0</v>
      </c>
      <c r="K233" s="59">
        <f t="shared" si="84"/>
        <v>0</v>
      </c>
      <c r="L233" s="59">
        <f t="shared" si="84"/>
        <v>70</v>
      </c>
      <c r="M233" s="59">
        <f t="shared" si="84"/>
        <v>70</v>
      </c>
      <c r="N233" s="59">
        <f t="shared" si="84"/>
        <v>70</v>
      </c>
      <c r="O233" s="59">
        <f t="shared" si="84"/>
        <v>70</v>
      </c>
      <c r="P233" s="59">
        <f t="shared" si="84"/>
        <v>70</v>
      </c>
      <c r="Q233" s="59">
        <f t="shared" si="84"/>
        <v>70</v>
      </c>
      <c r="R233" s="59">
        <f t="shared" si="84"/>
        <v>0</v>
      </c>
      <c r="S233" s="59">
        <f t="shared" si="84"/>
        <v>0</v>
      </c>
      <c r="T233" s="61"/>
    </row>
    <row r="234" spans="1:20" s="6" customFormat="1" ht="23.25" customHeight="1">
      <c r="A234" s="345"/>
      <c r="B234" s="393"/>
      <c r="C234" s="203" t="s">
        <v>36</v>
      </c>
      <c r="D234" s="216"/>
      <c r="E234" s="216"/>
      <c r="F234" s="216"/>
      <c r="G234" s="55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61"/>
    </row>
    <row r="235" spans="1:20" s="6" customFormat="1" ht="57.75" customHeight="1">
      <c r="A235" s="345"/>
      <c r="B235" s="393"/>
      <c r="C235" s="197" t="s">
        <v>158</v>
      </c>
      <c r="D235" s="63" t="s">
        <v>65</v>
      </c>
      <c r="E235" s="63" t="s">
        <v>168</v>
      </c>
      <c r="F235" s="63" t="s">
        <v>372</v>
      </c>
      <c r="G235" s="55">
        <v>350</v>
      </c>
      <c r="H235" s="59"/>
      <c r="I235" s="59"/>
      <c r="J235" s="59"/>
      <c r="K235" s="59"/>
      <c r="L235" s="59">
        <v>70</v>
      </c>
      <c r="M235" s="59">
        <v>70</v>
      </c>
      <c r="N235" s="59">
        <v>70</v>
      </c>
      <c r="O235" s="59">
        <v>70</v>
      </c>
      <c r="P235" s="59">
        <v>70</v>
      </c>
      <c r="Q235" s="59">
        <v>70</v>
      </c>
      <c r="R235" s="59"/>
      <c r="S235" s="59"/>
      <c r="T235" s="61"/>
    </row>
    <row r="236" spans="1:20" s="6" customFormat="1" ht="23.25" customHeight="1">
      <c r="A236" s="344" t="s">
        <v>829</v>
      </c>
      <c r="B236" s="344" t="s">
        <v>835</v>
      </c>
      <c r="C236" s="202" t="s">
        <v>23</v>
      </c>
      <c r="D236" s="94"/>
      <c r="E236" s="94"/>
      <c r="F236" s="94"/>
      <c r="G236" s="55"/>
      <c r="H236" s="59">
        <f>H238</f>
        <v>0</v>
      </c>
      <c r="I236" s="59">
        <f aca="true" t="shared" si="85" ref="I236:S236">I238</f>
        <v>0</v>
      </c>
      <c r="J236" s="59">
        <f t="shared" si="85"/>
        <v>0</v>
      </c>
      <c r="K236" s="59">
        <f t="shared" si="85"/>
        <v>0</v>
      </c>
      <c r="L236" s="59">
        <f t="shared" si="85"/>
        <v>0</v>
      </c>
      <c r="M236" s="59">
        <f t="shared" si="85"/>
        <v>0</v>
      </c>
      <c r="N236" s="59">
        <f t="shared" si="85"/>
        <v>4.27</v>
      </c>
      <c r="O236" s="59">
        <f t="shared" si="85"/>
        <v>4.27</v>
      </c>
      <c r="P236" s="59">
        <f t="shared" si="85"/>
        <v>4.27</v>
      </c>
      <c r="Q236" s="59">
        <f t="shared" si="85"/>
        <v>4.27</v>
      </c>
      <c r="R236" s="59">
        <f t="shared" si="85"/>
        <v>0</v>
      </c>
      <c r="S236" s="59">
        <f t="shared" si="85"/>
        <v>0</v>
      </c>
      <c r="T236" s="61"/>
    </row>
    <row r="237" spans="1:20" s="6" customFormat="1" ht="24.75" customHeight="1">
      <c r="A237" s="345"/>
      <c r="B237" s="345"/>
      <c r="C237" s="197" t="s">
        <v>36</v>
      </c>
      <c r="D237" s="216"/>
      <c r="E237" s="216"/>
      <c r="F237" s="216"/>
      <c r="G237" s="55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61"/>
    </row>
    <row r="238" spans="1:20" s="6" customFormat="1" ht="24.75" customHeight="1">
      <c r="A238" s="345"/>
      <c r="B238" s="345"/>
      <c r="C238" s="304" t="s">
        <v>158</v>
      </c>
      <c r="D238" s="302" t="s">
        <v>65</v>
      </c>
      <c r="E238" s="302" t="s">
        <v>73</v>
      </c>
      <c r="F238" s="302" t="s">
        <v>836</v>
      </c>
      <c r="G238" s="55">
        <v>800</v>
      </c>
      <c r="H238" s="59">
        <f>H239</f>
        <v>0</v>
      </c>
      <c r="I238" s="59">
        <f aca="true" t="shared" si="86" ref="I238:S238">I239</f>
        <v>0</v>
      </c>
      <c r="J238" s="59">
        <f t="shared" si="86"/>
        <v>0</v>
      </c>
      <c r="K238" s="59">
        <f t="shared" si="86"/>
        <v>0</v>
      </c>
      <c r="L238" s="59">
        <f t="shared" si="86"/>
        <v>0</v>
      </c>
      <c r="M238" s="59">
        <f t="shared" si="86"/>
        <v>0</v>
      </c>
      <c r="N238" s="59">
        <f t="shared" si="86"/>
        <v>4.27</v>
      </c>
      <c r="O238" s="59">
        <f t="shared" si="86"/>
        <v>4.27</v>
      </c>
      <c r="P238" s="59">
        <f t="shared" si="86"/>
        <v>4.27</v>
      </c>
      <c r="Q238" s="59">
        <f t="shared" si="86"/>
        <v>4.27</v>
      </c>
      <c r="R238" s="59">
        <f t="shared" si="86"/>
        <v>0</v>
      </c>
      <c r="S238" s="59">
        <f t="shared" si="86"/>
        <v>0</v>
      </c>
      <c r="T238" s="61"/>
    </row>
    <row r="239" spans="1:20" s="6" customFormat="1" ht="33" customHeight="1">
      <c r="A239" s="359"/>
      <c r="B239" s="359"/>
      <c r="C239" s="305"/>
      <c r="D239" s="311"/>
      <c r="E239" s="311"/>
      <c r="F239" s="311"/>
      <c r="G239" s="55">
        <v>853</v>
      </c>
      <c r="H239" s="59"/>
      <c r="I239" s="59"/>
      <c r="J239" s="59"/>
      <c r="K239" s="59"/>
      <c r="L239" s="59"/>
      <c r="M239" s="59"/>
      <c r="N239" s="59">
        <v>4.27</v>
      </c>
      <c r="O239" s="59">
        <v>4.27</v>
      </c>
      <c r="P239" s="59">
        <v>4.27</v>
      </c>
      <c r="Q239" s="59">
        <v>4.27</v>
      </c>
      <c r="R239" s="59">
        <v>0</v>
      </c>
      <c r="S239" s="59">
        <v>0</v>
      </c>
      <c r="T239" s="61"/>
    </row>
    <row r="240" spans="1:20" s="6" customFormat="1" ht="24.75" customHeight="1">
      <c r="A240" s="352" t="s">
        <v>47</v>
      </c>
      <c r="B240" s="374" t="s">
        <v>208</v>
      </c>
      <c r="C240" s="205" t="s">
        <v>23</v>
      </c>
      <c r="D240" s="220"/>
      <c r="E240" s="220"/>
      <c r="F240" s="220"/>
      <c r="G240" s="206"/>
      <c r="H240" s="207">
        <f>H242</f>
        <v>100</v>
      </c>
      <c r="I240" s="207">
        <f aca="true" t="shared" si="87" ref="I240:S240">I242</f>
        <v>0</v>
      </c>
      <c r="J240" s="207">
        <f t="shared" si="87"/>
        <v>99.99000000000001</v>
      </c>
      <c r="K240" s="207">
        <f t="shared" si="87"/>
        <v>0</v>
      </c>
      <c r="L240" s="207">
        <f t="shared" si="87"/>
        <v>99.99000000000001</v>
      </c>
      <c r="M240" s="207">
        <f t="shared" si="87"/>
        <v>16.46</v>
      </c>
      <c r="N240" s="207">
        <f t="shared" si="87"/>
        <v>99.99000000000001</v>
      </c>
      <c r="O240" s="207">
        <f t="shared" si="87"/>
        <v>16.46</v>
      </c>
      <c r="P240" s="207">
        <f t="shared" si="87"/>
        <v>99.99000000000001</v>
      </c>
      <c r="Q240" s="207">
        <f t="shared" si="87"/>
        <v>16.46</v>
      </c>
      <c r="R240" s="207">
        <f t="shared" si="87"/>
        <v>100</v>
      </c>
      <c r="S240" s="207">
        <f t="shared" si="87"/>
        <v>100</v>
      </c>
      <c r="T240" s="208"/>
    </row>
    <row r="241" spans="1:20" s="6" customFormat="1" ht="24.75" customHeight="1">
      <c r="A241" s="352"/>
      <c r="B241" s="375"/>
      <c r="C241" s="210" t="s">
        <v>36</v>
      </c>
      <c r="D241" s="211"/>
      <c r="E241" s="211"/>
      <c r="F241" s="211"/>
      <c r="G241" s="206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208"/>
    </row>
    <row r="242" spans="1:20" s="6" customFormat="1" ht="57.75" customHeight="1">
      <c r="A242" s="352"/>
      <c r="B242" s="376"/>
      <c r="C242" s="210" t="s">
        <v>158</v>
      </c>
      <c r="D242" s="211" t="s">
        <v>65</v>
      </c>
      <c r="E242" s="211"/>
      <c r="F242" s="211"/>
      <c r="G242" s="206"/>
      <c r="H242" s="207">
        <f>H243</f>
        <v>100</v>
      </c>
      <c r="I242" s="207">
        <f aca="true" t="shared" si="88" ref="I242:S242">I243</f>
        <v>0</v>
      </c>
      <c r="J242" s="207">
        <f t="shared" si="88"/>
        <v>99.99000000000001</v>
      </c>
      <c r="K242" s="207">
        <f t="shared" si="88"/>
        <v>0</v>
      </c>
      <c r="L242" s="207">
        <f t="shared" si="88"/>
        <v>99.99000000000001</v>
      </c>
      <c r="M242" s="207">
        <f t="shared" si="88"/>
        <v>16.46</v>
      </c>
      <c r="N242" s="207">
        <f t="shared" si="88"/>
        <v>99.99000000000001</v>
      </c>
      <c r="O242" s="207">
        <f t="shared" si="88"/>
        <v>16.46</v>
      </c>
      <c r="P242" s="207">
        <f t="shared" si="88"/>
        <v>99.99000000000001</v>
      </c>
      <c r="Q242" s="207">
        <f t="shared" si="88"/>
        <v>16.46</v>
      </c>
      <c r="R242" s="207">
        <f>R243</f>
        <v>100</v>
      </c>
      <c r="S242" s="207">
        <f t="shared" si="88"/>
        <v>100</v>
      </c>
      <c r="T242" s="208"/>
    </row>
    <row r="243" spans="1:20" s="6" customFormat="1" ht="24.75" customHeight="1">
      <c r="A243" s="351" t="s">
        <v>161</v>
      </c>
      <c r="B243" s="351" t="s">
        <v>209</v>
      </c>
      <c r="C243" s="54" t="s">
        <v>23</v>
      </c>
      <c r="D243" s="56"/>
      <c r="E243" s="56"/>
      <c r="F243" s="56"/>
      <c r="G243" s="55"/>
      <c r="H243" s="73">
        <f>H245+H246</f>
        <v>100</v>
      </c>
      <c r="I243" s="73">
        <f aca="true" t="shared" si="89" ref="I243:S243">I245+I246</f>
        <v>0</v>
      </c>
      <c r="J243" s="73">
        <f t="shared" si="89"/>
        <v>99.99000000000001</v>
      </c>
      <c r="K243" s="73">
        <f t="shared" si="89"/>
        <v>0</v>
      </c>
      <c r="L243" s="73">
        <f t="shared" si="89"/>
        <v>99.99000000000001</v>
      </c>
      <c r="M243" s="73">
        <f t="shared" si="89"/>
        <v>16.46</v>
      </c>
      <c r="N243" s="73">
        <f t="shared" si="89"/>
        <v>99.99000000000001</v>
      </c>
      <c r="O243" s="73">
        <f t="shared" si="89"/>
        <v>16.46</v>
      </c>
      <c r="P243" s="73">
        <f t="shared" si="89"/>
        <v>99.99000000000001</v>
      </c>
      <c r="Q243" s="73">
        <f t="shared" si="89"/>
        <v>16.46</v>
      </c>
      <c r="R243" s="73">
        <f>R245+R246</f>
        <v>100</v>
      </c>
      <c r="S243" s="73">
        <f t="shared" si="89"/>
        <v>100</v>
      </c>
      <c r="T243" s="61"/>
    </row>
    <row r="244" spans="1:20" s="6" customFormat="1" ht="24.75" customHeight="1">
      <c r="A244" s="351"/>
      <c r="B244" s="351"/>
      <c r="C244" s="202" t="s">
        <v>36</v>
      </c>
      <c r="D244" s="198"/>
      <c r="E244" s="198"/>
      <c r="F244" s="198"/>
      <c r="G244" s="55"/>
      <c r="H244" s="73"/>
      <c r="I244" s="73"/>
      <c r="J244" s="73"/>
      <c r="K244" s="73"/>
      <c r="L244" s="72"/>
      <c r="M244" s="73"/>
      <c r="N244" s="72"/>
      <c r="O244" s="72"/>
      <c r="P244" s="73"/>
      <c r="Q244" s="73"/>
      <c r="R244" s="73"/>
      <c r="S244" s="73"/>
      <c r="T244" s="61"/>
    </row>
    <row r="245" spans="1:20" s="6" customFormat="1" ht="21" customHeight="1">
      <c r="A245" s="351"/>
      <c r="B245" s="351"/>
      <c r="C245" s="304" t="s">
        <v>158</v>
      </c>
      <c r="D245" s="342" t="s">
        <v>65</v>
      </c>
      <c r="E245" s="342" t="s">
        <v>66</v>
      </c>
      <c r="F245" s="342" t="s">
        <v>860</v>
      </c>
      <c r="G245" s="55">
        <v>612</v>
      </c>
      <c r="H245" s="59">
        <v>11.94</v>
      </c>
      <c r="I245" s="59"/>
      <c r="J245" s="59">
        <v>16.46</v>
      </c>
      <c r="K245" s="59"/>
      <c r="L245" s="59">
        <v>16.46</v>
      </c>
      <c r="M245" s="59">
        <v>16.46</v>
      </c>
      <c r="N245" s="59">
        <v>16.46</v>
      </c>
      <c r="O245" s="59">
        <v>16.46</v>
      </c>
      <c r="P245" s="59">
        <v>16.46</v>
      </c>
      <c r="Q245" s="59">
        <v>16.46</v>
      </c>
      <c r="R245" s="59">
        <v>0</v>
      </c>
      <c r="S245" s="59">
        <v>0</v>
      </c>
      <c r="T245" s="61"/>
    </row>
    <row r="246" spans="1:20" s="6" customFormat="1" ht="19.5" customHeight="1">
      <c r="A246" s="351"/>
      <c r="B246" s="351"/>
      <c r="C246" s="307"/>
      <c r="D246" s="342"/>
      <c r="E246" s="342"/>
      <c r="F246" s="342"/>
      <c r="G246" s="55">
        <v>240</v>
      </c>
      <c r="H246" s="59">
        <f>H247</f>
        <v>88.06</v>
      </c>
      <c r="I246" s="59">
        <f aca="true" t="shared" si="90" ref="I246:S246">I247</f>
        <v>0</v>
      </c>
      <c r="J246" s="59">
        <f t="shared" si="90"/>
        <v>83.53</v>
      </c>
      <c r="K246" s="59">
        <f t="shared" si="90"/>
        <v>0</v>
      </c>
      <c r="L246" s="59">
        <f t="shared" si="90"/>
        <v>83.53</v>
      </c>
      <c r="M246" s="59">
        <f t="shared" si="90"/>
        <v>0</v>
      </c>
      <c r="N246" s="59">
        <f t="shared" si="90"/>
        <v>83.53</v>
      </c>
      <c r="O246" s="59">
        <f t="shared" si="90"/>
        <v>0</v>
      </c>
      <c r="P246" s="59">
        <f t="shared" si="90"/>
        <v>83.53</v>
      </c>
      <c r="Q246" s="59">
        <f t="shared" si="90"/>
        <v>0</v>
      </c>
      <c r="R246" s="59">
        <f t="shared" si="90"/>
        <v>100</v>
      </c>
      <c r="S246" s="59">
        <f t="shared" si="90"/>
        <v>100</v>
      </c>
      <c r="T246" s="61"/>
    </row>
    <row r="247" spans="1:20" s="6" customFormat="1" ht="15.75" customHeight="1">
      <c r="A247" s="351"/>
      <c r="B247" s="351"/>
      <c r="C247" s="305"/>
      <c r="D247" s="343"/>
      <c r="E247" s="343"/>
      <c r="F247" s="343"/>
      <c r="G247" s="55">
        <v>244</v>
      </c>
      <c r="H247" s="59">
        <v>88.06</v>
      </c>
      <c r="I247" s="59"/>
      <c r="J247" s="59">
        <v>83.53</v>
      </c>
      <c r="K247" s="59"/>
      <c r="L247" s="59">
        <v>83.53</v>
      </c>
      <c r="M247" s="59"/>
      <c r="N247" s="59">
        <v>83.53</v>
      </c>
      <c r="O247" s="59"/>
      <c r="P247" s="59">
        <v>83.53</v>
      </c>
      <c r="Q247" s="59"/>
      <c r="R247" s="59">
        <v>100</v>
      </c>
      <c r="S247" s="59">
        <v>100</v>
      </c>
      <c r="T247" s="61"/>
    </row>
    <row r="248" spans="1:20" s="6" customFormat="1" ht="24.75" customHeight="1">
      <c r="A248" s="352" t="s">
        <v>211</v>
      </c>
      <c r="B248" s="375" t="s">
        <v>837</v>
      </c>
      <c r="C248" s="210" t="s">
        <v>23</v>
      </c>
      <c r="D248" s="211"/>
      <c r="E248" s="211"/>
      <c r="F248" s="211"/>
      <c r="G248" s="206"/>
      <c r="H248" s="207">
        <f>H250</f>
        <v>3496.7200000000003</v>
      </c>
      <c r="I248" s="207">
        <f aca="true" t="shared" si="91" ref="I248:S248">I250</f>
        <v>3488.87</v>
      </c>
      <c r="J248" s="207">
        <f t="shared" si="91"/>
        <v>2707.75</v>
      </c>
      <c r="K248" s="207">
        <f t="shared" si="91"/>
        <v>0</v>
      </c>
      <c r="L248" s="207">
        <f t="shared" si="91"/>
        <v>2999.885</v>
      </c>
      <c r="M248" s="207">
        <f t="shared" si="91"/>
        <v>1614.32</v>
      </c>
      <c r="N248" s="207">
        <f t="shared" si="91"/>
        <v>2999.885</v>
      </c>
      <c r="O248" s="207">
        <f t="shared" si="91"/>
        <v>2520.0599999999995</v>
      </c>
      <c r="P248" s="207">
        <f t="shared" si="91"/>
        <v>2674.835</v>
      </c>
      <c r="Q248" s="207">
        <f t="shared" si="91"/>
        <v>2674.835</v>
      </c>
      <c r="R248" s="207">
        <f t="shared" si="91"/>
        <v>2681.6</v>
      </c>
      <c r="S248" s="207">
        <f t="shared" si="91"/>
        <v>2681.6</v>
      </c>
      <c r="T248" s="208"/>
    </row>
    <row r="249" spans="1:20" s="6" customFormat="1" ht="24.75" customHeight="1">
      <c r="A249" s="352"/>
      <c r="B249" s="375"/>
      <c r="C249" s="210" t="s">
        <v>36</v>
      </c>
      <c r="D249" s="211"/>
      <c r="E249" s="211"/>
      <c r="F249" s="211"/>
      <c r="G249" s="206"/>
      <c r="H249" s="159"/>
      <c r="I249" s="159"/>
      <c r="J249" s="159"/>
      <c r="K249" s="159"/>
      <c r="L249" s="204"/>
      <c r="M249" s="159"/>
      <c r="N249" s="204"/>
      <c r="O249" s="159"/>
      <c r="P249" s="159"/>
      <c r="Q249" s="159"/>
      <c r="R249" s="159"/>
      <c r="S249" s="159"/>
      <c r="T249" s="208"/>
    </row>
    <row r="250" spans="1:20" s="6" customFormat="1" ht="52.5" customHeight="1">
      <c r="A250" s="352"/>
      <c r="B250" s="376"/>
      <c r="C250" s="210" t="s">
        <v>158</v>
      </c>
      <c r="D250" s="211" t="s">
        <v>65</v>
      </c>
      <c r="E250" s="211"/>
      <c r="F250" s="211"/>
      <c r="G250" s="206"/>
      <c r="H250" s="159">
        <f>H251+H255+H259+H265+H271+H277+H280+H286+H289+H292</f>
        <v>3496.7200000000003</v>
      </c>
      <c r="I250" s="159">
        <f aca="true" t="shared" si="92" ref="I250:S250">I251+I255+I259+I265+I271+I277+I280+I286+I289+I292</f>
        <v>3488.87</v>
      </c>
      <c r="J250" s="159">
        <f t="shared" si="92"/>
        <v>2707.75</v>
      </c>
      <c r="K250" s="159">
        <f t="shared" si="92"/>
        <v>0</v>
      </c>
      <c r="L250" s="159">
        <f t="shared" si="92"/>
        <v>2999.885</v>
      </c>
      <c r="M250" s="159">
        <f t="shared" si="92"/>
        <v>1614.32</v>
      </c>
      <c r="N250" s="159">
        <f t="shared" si="92"/>
        <v>2999.885</v>
      </c>
      <c r="O250" s="159">
        <f t="shared" si="92"/>
        <v>2520.0599999999995</v>
      </c>
      <c r="P250" s="159">
        <f t="shared" si="92"/>
        <v>2674.835</v>
      </c>
      <c r="Q250" s="159">
        <f t="shared" si="92"/>
        <v>2674.835</v>
      </c>
      <c r="R250" s="159">
        <f t="shared" si="92"/>
        <v>2681.6</v>
      </c>
      <c r="S250" s="159">
        <f t="shared" si="92"/>
        <v>2681.6</v>
      </c>
      <c r="T250" s="208"/>
    </row>
    <row r="251" spans="1:20" s="6" customFormat="1" ht="24.75" customHeight="1">
      <c r="A251" s="351" t="s">
        <v>161</v>
      </c>
      <c r="B251" s="344" t="s">
        <v>212</v>
      </c>
      <c r="C251" s="54" t="s">
        <v>23</v>
      </c>
      <c r="D251" s="56"/>
      <c r="E251" s="56"/>
      <c r="F251" s="56"/>
      <c r="G251" s="55"/>
      <c r="H251" s="59">
        <f>H253</f>
        <v>153.58</v>
      </c>
      <c r="I251" s="59">
        <f aca="true" t="shared" si="93" ref="I251:S251">I253</f>
        <v>153.58</v>
      </c>
      <c r="J251" s="59">
        <f t="shared" si="93"/>
        <v>126.15</v>
      </c>
      <c r="K251" s="59">
        <f t="shared" si="93"/>
        <v>0</v>
      </c>
      <c r="L251" s="59">
        <f t="shared" si="93"/>
        <v>126.145</v>
      </c>
      <c r="M251" s="59">
        <f t="shared" si="93"/>
        <v>0</v>
      </c>
      <c r="N251" s="59">
        <f t="shared" si="93"/>
        <v>126.145</v>
      </c>
      <c r="O251" s="59">
        <f t="shared" si="93"/>
        <v>0</v>
      </c>
      <c r="P251" s="59">
        <f t="shared" si="93"/>
        <v>126.145</v>
      </c>
      <c r="Q251" s="59">
        <f t="shared" si="93"/>
        <v>126.145</v>
      </c>
      <c r="R251" s="59">
        <f t="shared" si="93"/>
        <v>100</v>
      </c>
      <c r="S251" s="59">
        <f t="shared" si="93"/>
        <v>100</v>
      </c>
      <c r="T251" s="61"/>
    </row>
    <row r="252" spans="1:20" s="6" customFormat="1" ht="24.75" customHeight="1">
      <c r="A252" s="351"/>
      <c r="B252" s="345"/>
      <c r="C252" s="202" t="s">
        <v>36</v>
      </c>
      <c r="D252" s="195"/>
      <c r="E252" s="195"/>
      <c r="F252" s="195"/>
      <c r="G252" s="55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61"/>
    </row>
    <row r="253" spans="1:20" s="6" customFormat="1" ht="24.75" customHeight="1">
      <c r="A253" s="351"/>
      <c r="B253" s="345"/>
      <c r="C253" s="314" t="s">
        <v>158</v>
      </c>
      <c r="D253" s="302" t="s">
        <v>65</v>
      </c>
      <c r="E253" s="302" t="s">
        <v>75</v>
      </c>
      <c r="F253" s="302" t="s">
        <v>210</v>
      </c>
      <c r="G253" s="55">
        <v>240</v>
      </c>
      <c r="H253" s="59">
        <f>H254</f>
        <v>153.58</v>
      </c>
      <c r="I253" s="59">
        <f aca="true" t="shared" si="94" ref="I253:S253">I254</f>
        <v>153.58</v>
      </c>
      <c r="J253" s="59">
        <f t="shared" si="94"/>
        <v>126.15</v>
      </c>
      <c r="K253" s="59">
        <f t="shared" si="94"/>
        <v>0</v>
      </c>
      <c r="L253" s="59">
        <f t="shared" si="94"/>
        <v>126.145</v>
      </c>
      <c r="M253" s="59">
        <f t="shared" si="94"/>
        <v>0</v>
      </c>
      <c r="N253" s="59">
        <f t="shared" si="94"/>
        <v>126.145</v>
      </c>
      <c r="O253" s="59">
        <f t="shared" si="94"/>
        <v>0</v>
      </c>
      <c r="P253" s="59">
        <f t="shared" si="94"/>
        <v>126.145</v>
      </c>
      <c r="Q253" s="59">
        <f t="shared" si="94"/>
        <v>126.145</v>
      </c>
      <c r="R253" s="59">
        <f t="shared" si="94"/>
        <v>100</v>
      </c>
      <c r="S253" s="59">
        <f t="shared" si="94"/>
        <v>100</v>
      </c>
      <c r="T253" s="61"/>
    </row>
    <row r="254" spans="1:20" s="6" customFormat="1" ht="36" customHeight="1">
      <c r="A254" s="351"/>
      <c r="B254" s="359"/>
      <c r="C254" s="316"/>
      <c r="D254" s="311"/>
      <c r="E254" s="311"/>
      <c r="F254" s="311"/>
      <c r="G254" s="55">
        <v>244</v>
      </c>
      <c r="H254" s="59">
        <v>153.58</v>
      </c>
      <c r="I254" s="59">
        <v>153.58</v>
      </c>
      <c r="J254" s="59">
        <v>126.15</v>
      </c>
      <c r="K254" s="59"/>
      <c r="L254" s="59">
        <v>126.145</v>
      </c>
      <c r="M254" s="59"/>
      <c r="N254" s="59">
        <v>126.145</v>
      </c>
      <c r="O254" s="59"/>
      <c r="P254" s="59">
        <v>126.145</v>
      </c>
      <c r="Q254" s="59">
        <v>126.145</v>
      </c>
      <c r="R254" s="59">
        <v>100</v>
      </c>
      <c r="S254" s="59">
        <v>100</v>
      </c>
      <c r="T254" s="61"/>
    </row>
    <row r="255" spans="1:20" s="6" customFormat="1" ht="24.75" customHeight="1">
      <c r="A255" s="351" t="s">
        <v>164</v>
      </c>
      <c r="B255" s="344" t="s">
        <v>213</v>
      </c>
      <c r="C255" s="54" t="s">
        <v>23</v>
      </c>
      <c r="D255" s="56"/>
      <c r="E255" s="56"/>
      <c r="F255" s="56"/>
      <c r="G255" s="55"/>
      <c r="H255" s="59">
        <f>H257</f>
        <v>0</v>
      </c>
      <c r="I255" s="59">
        <f aca="true" t="shared" si="95" ref="I255:S255">I257</f>
        <v>0</v>
      </c>
      <c r="J255" s="59">
        <f t="shared" si="95"/>
        <v>0</v>
      </c>
      <c r="K255" s="59">
        <f t="shared" si="95"/>
        <v>0</v>
      </c>
      <c r="L255" s="59">
        <f t="shared" si="95"/>
        <v>0</v>
      </c>
      <c r="M255" s="59">
        <f t="shared" si="95"/>
        <v>0</v>
      </c>
      <c r="N255" s="59">
        <f t="shared" si="95"/>
        <v>0</v>
      </c>
      <c r="O255" s="59">
        <f t="shared" si="95"/>
        <v>0</v>
      </c>
      <c r="P255" s="59">
        <f t="shared" si="95"/>
        <v>0</v>
      </c>
      <c r="Q255" s="59">
        <f t="shared" si="95"/>
        <v>0</v>
      </c>
      <c r="R255" s="59">
        <f t="shared" si="95"/>
        <v>0</v>
      </c>
      <c r="S255" s="59">
        <f t="shared" si="95"/>
        <v>0</v>
      </c>
      <c r="T255" s="61"/>
    </row>
    <row r="256" spans="1:20" s="6" customFormat="1" ht="24.75" customHeight="1">
      <c r="A256" s="351"/>
      <c r="B256" s="345"/>
      <c r="C256" s="54" t="s">
        <v>36</v>
      </c>
      <c r="D256" s="196"/>
      <c r="E256" s="196"/>
      <c r="F256" s="196"/>
      <c r="G256" s="55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61"/>
    </row>
    <row r="257" spans="1:20" s="6" customFormat="1" ht="28.5" customHeight="1">
      <c r="A257" s="351"/>
      <c r="B257" s="345"/>
      <c r="C257" s="312" t="s">
        <v>158</v>
      </c>
      <c r="D257" s="346" t="s">
        <v>65</v>
      </c>
      <c r="E257" s="346" t="s">
        <v>75</v>
      </c>
      <c r="F257" s="346" t="s">
        <v>374</v>
      </c>
      <c r="G257" s="55">
        <v>240</v>
      </c>
      <c r="H257" s="59">
        <f>H258</f>
        <v>0</v>
      </c>
      <c r="I257" s="59">
        <f aca="true" t="shared" si="96" ref="I257:S257">I258</f>
        <v>0</v>
      </c>
      <c r="J257" s="59">
        <f t="shared" si="96"/>
        <v>0</v>
      </c>
      <c r="K257" s="59">
        <f t="shared" si="96"/>
        <v>0</v>
      </c>
      <c r="L257" s="59">
        <f t="shared" si="96"/>
        <v>0</v>
      </c>
      <c r="M257" s="59">
        <f t="shared" si="96"/>
        <v>0</v>
      </c>
      <c r="N257" s="59">
        <f t="shared" si="96"/>
        <v>0</v>
      </c>
      <c r="O257" s="59">
        <f t="shared" si="96"/>
        <v>0</v>
      </c>
      <c r="P257" s="59">
        <f t="shared" si="96"/>
        <v>0</v>
      </c>
      <c r="Q257" s="59">
        <f t="shared" si="96"/>
        <v>0</v>
      </c>
      <c r="R257" s="59">
        <f t="shared" si="96"/>
        <v>0</v>
      </c>
      <c r="S257" s="59">
        <f t="shared" si="96"/>
        <v>0</v>
      </c>
      <c r="T257" s="61"/>
    </row>
    <row r="258" spans="1:20" s="6" customFormat="1" ht="27" customHeight="1">
      <c r="A258" s="351"/>
      <c r="B258" s="345"/>
      <c r="C258" s="313"/>
      <c r="D258" s="346"/>
      <c r="E258" s="346"/>
      <c r="F258" s="346"/>
      <c r="G258" s="55">
        <v>244</v>
      </c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61"/>
    </row>
    <row r="259" spans="1:20" s="6" customFormat="1" ht="24.75" customHeight="1">
      <c r="A259" s="295" t="s">
        <v>165</v>
      </c>
      <c r="B259" s="344" t="s">
        <v>214</v>
      </c>
      <c r="C259" s="54" t="s">
        <v>23</v>
      </c>
      <c r="D259" s="56"/>
      <c r="E259" s="56"/>
      <c r="F259" s="56"/>
      <c r="G259" s="55"/>
      <c r="H259" s="59">
        <f>H261+H263</f>
        <v>0</v>
      </c>
      <c r="I259" s="59">
        <f>I261+I263</f>
        <v>0</v>
      </c>
      <c r="J259" s="59">
        <f>J261+J263</f>
        <v>1795.5</v>
      </c>
      <c r="K259" s="59">
        <f aca="true" t="shared" si="97" ref="K259:S259">K261+K263</f>
        <v>0</v>
      </c>
      <c r="L259" s="59">
        <f>L261+L263</f>
        <v>1795.49</v>
      </c>
      <c r="M259" s="59">
        <f t="shared" si="97"/>
        <v>1550.4099999999999</v>
      </c>
      <c r="N259" s="59">
        <f t="shared" si="97"/>
        <v>1795.49</v>
      </c>
      <c r="O259" s="59">
        <f t="shared" si="97"/>
        <v>1550.4099999999999</v>
      </c>
      <c r="P259" s="59">
        <f t="shared" si="97"/>
        <v>1550.3899999999999</v>
      </c>
      <c r="Q259" s="59">
        <f t="shared" si="97"/>
        <v>1550.3899999999999</v>
      </c>
      <c r="R259" s="59">
        <f t="shared" si="97"/>
        <v>1795.5</v>
      </c>
      <c r="S259" s="59">
        <f t="shared" si="97"/>
        <v>1795.5</v>
      </c>
      <c r="T259" s="61"/>
    </row>
    <row r="260" spans="1:20" s="6" customFormat="1" ht="24.75" customHeight="1">
      <c r="A260" s="299"/>
      <c r="B260" s="345"/>
      <c r="C260" s="203" t="s">
        <v>36</v>
      </c>
      <c r="D260" s="196"/>
      <c r="E260" s="196"/>
      <c r="F260" s="196"/>
      <c r="G260" s="55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61"/>
    </row>
    <row r="261" spans="1:20" s="6" customFormat="1" ht="24.75" customHeight="1">
      <c r="A261" s="299"/>
      <c r="B261" s="345"/>
      <c r="C261" s="307" t="s">
        <v>158</v>
      </c>
      <c r="D261" s="346" t="s">
        <v>65</v>
      </c>
      <c r="E261" s="346" t="s">
        <v>75</v>
      </c>
      <c r="F261" s="346" t="s">
        <v>838</v>
      </c>
      <c r="G261" s="55">
        <v>240</v>
      </c>
      <c r="H261" s="59">
        <f>H262</f>
        <v>0</v>
      </c>
      <c r="I261" s="59">
        <f aca="true" t="shared" si="98" ref="I261:S261">I262</f>
        <v>0</v>
      </c>
      <c r="J261" s="59">
        <f t="shared" si="98"/>
        <v>292.69</v>
      </c>
      <c r="K261" s="59">
        <f t="shared" si="98"/>
        <v>0</v>
      </c>
      <c r="L261" s="59">
        <f t="shared" si="98"/>
        <v>292.69</v>
      </c>
      <c r="M261" s="59">
        <f t="shared" si="98"/>
        <v>149.09</v>
      </c>
      <c r="N261" s="59">
        <f t="shared" si="98"/>
        <v>292.69</v>
      </c>
      <c r="O261" s="59">
        <f t="shared" si="98"/>
        <v>149.09</v>
      </c>
      <c r="P261" s="59">
        <f t="shared" si="98"/>
        <v>149.09</v>
      </c>
      <c r="Q261" s="59">
        <f t="shared" si="98"/>
        <v>149.09</v>
      </c>
      <c r="R261" s="59">
        <f t="shared" si="98"/>
        <v>143.6</v>
      </c>
      <c r="S261" s="59">
        <f t="shared" si="98"/>
        <v>143.6</v>
      </c>
      <c r="T261" s="61"/>
    </row>
    <row r="262" spans="1:20" s="6" customFormat="1" ht="18" customHeight="1">
      <c r="A262" s="299"/>
      <c r="B262" s="345"/>
      <c r="C262" s="307"/>
      <c r="D262" s="346"/>
      <c r="E262" s="346"/>
      <c r="F262" s="346"/>
      <c r="G262" s="55">
        <v>244</v>
      </c>
      <c r="H262" s="59"/>
      <c r="I262" s="59"/>
      <c r="J262" s="59">
        <v>292.69</v>
      </c>
      <c r="K262" s="59"/>
      <c r="L262" s="59">
        <v>292.69</v>
      </c>
      <c r="M262" s="59">
        <v>149.09</v>
      </c>
      <c r="N262" s="59">
        <v>292.69</v>
      </c>
      <c r="O262" s="59">
        <v>149.09</v>
      </c>
      <c r="P262" s="59">
        <v>149.09</v>
      </c>
      <c r="Q262" s="59">
        <v>149.09</v>
      </c>
      <c r="R262" s="59">
        <v>143.6</v>
      </c>
      <c r="S262" s="59">
        <v>143.6</v>
      </c>
      <c r="T262" s="61"/>
    </row>
    <row r="263" spans="1:20" s="6" customFormat="1" ht="16.5" customHeight="1">
      <c r="A263" s="299"/>
      <c r="B263" s="345"/>
      <c r="C263" s="307"/>
      <c r="D263" s="346"/>
      <c r="E263" s="346"/>
      <c r="F263" s="346"/>
      <c r="G263" s="55">
        <v>610</v>
      </c>
      <c r="H263" s="59">
        <f>H264</f>
        <v>0</v>
      </c>
      <c r="I263" s="59">
        <f aca="true" t="shared" si="99" ref="I263:S263">I264</f>
        <v>0</v>
      </c>
      <c r="J263" s="59">
        <f t="shared" si="99"/>
        <v>1502.81</v>
      </c>
      <c r="K263" s="59">
        <f t="shared" si="99"/>
        <v>0</v>
      </c>
      <c r="L263" s="59">
        <f t="shared" si="99"/>
        <v>1502.8</v>
      </c>
      <c r="M263" s="59">
        <f t="shared" si="99"/>
        <v>1401.32</v>
      </c>
      <c r="N263" s="59">
        <f t="shared" si="99"/>
        <v>1502.8</v>
      </c>
      <c r="O263" s="59">
        <f t="shared" si="99"/>
        <v>1401.32</v>
      </c>
      <c r="P263" s="59">
        <f t="shared" si="99"/>
        <v>1401.3</v>
      </c>
      <c r="Q263" s="59">
        <f t="shared" si="99"/>
        <v>1401.3</v>
      </c>
      <c r="R263" s="59">
        <f t="shared" si="99"/>
        <v>1651.9</v>
      </c>
      <c r="S263" s="59">
        <f t="shared" si="99"/>
        <v>1651.9</v>
      </c>
      <c r="T263" s="61"/>
    </row>
    <row r="264" spans="1:20" s="6" customFormat="1" ht="17.25" customHeight="1">
      <c r="A264" s="299"/>
      <c r="B264" s="345"/>
      <c r="C264" s="305"/>
      <c r="D264" s="346"/>
      <c r="E264" s="346"/>
      <c r="F264" s="346"/>
      <c r="G264" s="55">
        <v>612</v>
      </c>
      <c r="H264" s="59"/>
      <c r="I264" s="59"/>
      <c r="J264" s="59">
        <v>1502.81</v>
      </c>
      <c r="K264" s="59"/>
      <c r="L264" s="59">
        <v>1502.8</v>
      </c>
      <c r="M264" s="59">
        <v>1401.32</v>
      </c>
      <c r="N264" s="59">
        <v>1502.8</v>
      </c>
      <c r="O264" s="59">
        <v>1401.32</v>
      </c>
      <c r="P264" s="59">
        <v>1401.3</v>
      </c>
      <c r="Q264" s="59">
        <v>1401.3</v>
      </c>
      <c r="R264" s="59">
        <v>1651.9</v>
      </c>
      <c r="S264" s="59">
        <v>1651.9</v>
      </c>
      <c r="T264" s="61"/>
    </row>
    <row r="265" spans="1:20" s="6" customFormat="1" ht="21.75" customHeight="1">
      <c r="A265" s="295" t="s">
        <v>165</v>
      </c>
      <c r="B265" s="344" t="s">
        <v>214</v>
      </c>
      <c r="C265" s="189" t="s">
        <v>23</v>
      </c>
      <c r="D265" s="188"/>
      <c r="E265" s="188"/>
      <c r="F265" s="188"/>
      <c r="G265" s="55"/>
      <c r="H265" s="59">
        <f>H267+H269</f>
        <v>1728.19</v>
      </c>
      <c r="I265" s="59">
        <f>I267+I269</f>
        <v>1728.0700000000002</v>
      </c>
      <c r="J265" s="59">
        <f aca="true" t="shared" si="100" ref="J265:S265">J267+J269</f>
        <v>0</v>
      </c>
      <c r="K265" s="59">
        <f t="shared" si="100"/>
        <v>0</v>
      </c>
      <c r="L265" s="59">
        <f t="shared" si="100"/>
        <v>0</v>
      </c>
      <c r="M265" s="59">
        <f t="shared" si="100"/>
        <v>0</v>
      </c>
      <c r="N265" s="59">
        <f t="shared" si="100"/>
        <v>0</v>
      </c>
      <c r="O265" s="59">
        <f t="shared" si="100"/>
        <v>0</v>
      </c>
      <c r="P265" s="59">
        <f t="shared" si="100"/>
        <v>0</v>
      </c>
      <c r="Q265" s="59">
        <f t="shared" si="100"/>
        <v>0</v>
      </c>
      <c r="R265" s="59">
        <f t="shared" si="100"/>
        <v>0</v>
      </c>
      <c r="S265" s="59">
        <f t="shared" si="100"/>
        <v>0</v>
      </c>
      <c r="T265" s="61"/>
    </row>
    <row r="266" spans="1:20" s="6" customFormat="1" ht="22.5" customHeight="1">
      <c r="A266" s="299"/>
      <c r="B266" s="345"/>
      <c r="C266" s="203" t="s">
        <v>36</v>
      </c>
      <c r="D266" s="196"/>
      <c r="E266" s="196"/>
      <c r="F266" s="196"/>
      <c r="G266" s="55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61"/>
    </row>
    <row r="267" spans="1:20" s="6" customFormat="1" ht="15" customHeight="1">
      <c r="A267" s="299"/>
      <c r="B267" s="345"/>
      <c r="C267" s="304" t="s">
        <v>158</v>
      </c>
      <c r="D267" s="346" t="s">
        <v>65</v>
      </c>
      <c r="E267" s="346" t="s">
        <v>75</v>
      </c>
      <c r="F267" s="346" t="s">
        <v>375</v>
      </c>
      <c r="G267" s="55">
        <v>240</v>
      </c>
      <c r="H267" s="59">
        <f>H268</f>
        <v>143.5</v>
      </c>
      <c r="I267" s="59">
        <f aca="true" t="shared" si="101" ref="I267:S267">I268</f>
        <v>143.38</v>
      </c>
      <c r="J267" s="59">
        <f t="shared" si="101"/>
        <v>0</v>
      </c>
      <c r="K267" s="59">
        <f t="shared" si="101"/>
        <v>0</v>
      </c>
      <c r="L267" s="59">
        <f t="shared" si="101"/>
        <v>0</v>
      </c>
      <c r="M267" s="59">
        <f t="shared" si="101"/>
        <v>0</v>
      </c>
      <c r="N267" s="59">
        <f t="shared" si="101"/>
        <v>0</v>
      </c>
      <c r="O267" s="59">
        <f t="shared" si="101"/>
        <v>0</v>
      </c>
      <c r="P267" s="59">
        <f t="shared" si="101"/>
        <v>0</v>
      </c>
      <c r="Q267" s="59">
        <f t="shared" si="101"/>
        <v>0</v>
      </c>
      <c r="R267" s="59">
        <f t="shared" si="101"/>
        <v>0</v>
      </c>
      <c r="S267" s="59">
        <f t="shared" si="101"/>
        <v>0</v>
      </c>
      <c r="T267" s="61"/>
    </row>
    <row r="268" spans="1:20" s="6" customFormat="1" ht="15" customHeight="1">
      <c r="A268" s="299"/>
      <c r="B268" s="345"/>
      <c r="C268" s="307"/>
      <c r="D268" s="346"/>
      <c r="E268" s="346"/>
      <c r="F268" s="346"/>
      <c r="G268" s="55">
        <v>244</v>
      </c>
      <c r="H268" s="59">
        <v>143.5</v>
      </c>
      <c r="I268" s="59">
        <v>143.38</v>
      </c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61"/>
    </row>
    <row r="269" spans="1:20" s="6" customFormat="1" ht="15" customHeight="1">
      <c r="A269" s="299"/>
      <c r="B269" s="345"/>
      <c r="C269" s="307"/>
      <c r="D269" s="346"/>
      <c r="E269" s="346"/>
      <c r="F269" s="346"/>
      <c r="G269" s="55">
        <v>610</v>
      </c>
      <c r="H269" s="59">
        <f>H270</f>
        <v>1584.69</v>
      </c>
      <c r="I269" s="59">
        <f aca="true" t="shared" si="102" ref="I269:S269">I270</f>
        <v>1584.69</v>
      </c>
      <c r="J269" s="59">
        <f t="shared" si="102"/>
        <v>0</v>
      </c>
      <c r="K269" s="59">
        <f t="shared" si="102"/>
        <v>0</v>
      </c>
      <c r="L269" s="59">
        <f t="shared" si="102"/>
        <v>0</v>
      </c>
      <c r="M269" s="59">
        <f t="shared" si="102"/>
        <v>0</v>
      </c>
      <c r="N269" s="59">
        <f t="shared" si="102"/>
        <v>0</v>
      </c>
      <c r="O269" s="59">
        <f t="shared" si="102"/>
        <v>0</v>
      </c>
      <c r="P269" s="59">
        <f t="shared" si="102"/>
        <v>0</v>
      </c>
      <c r="Q269" s="59">
        <f t="shared" si="102"/>
        <v>0</v>
      </c>
      <c r="R269" s="59">
        <f t="shared" si="102"/>
        <v>0</v>
      </c>
      <c r="S269" s="59">
        <f t="shared" si="102"/>
        <v>0</v>
      </c>
      <c r="T269" s="61"/>
    </row>
    <row r="270" spans="1:20" s="6" customFormat="1" ht="15" customHeight="1">
      <c r="A270" s="299"/>
      <c r="B270" s="345"/>
      <c r="C270" s="305"/>
      <c r="D270" s="346"/>
      <c r="E270" s="346"/>
      <c r="F270" s="346"/>
      <c r="G270" s="55">
        <v>612</v>
      </c>
      <c r="H270" s="59">
        <v>1584.69</v>
      </c>
      <c r="I270" s="59">
        <v>1584.69</v>
      </c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61"/>
    </row>
    <row r="271" spans="1:20" s="6" customFormat="1" ht="24.75" customHeight="1">
      <c r="A271" s="351" t="s">
        <v>166</v>
      </c>
      <c r="B271" s="344" t="s">
        <v>215</v>
      </c>
      <c r="C271" s="54" t="s">
        <v>23</v>
      </c>
      <c r="D271" s="56"/>
      <c r="E271" s="56"/>
      <c r="F271" s="56"/>
      <c r="G271" s="55"/>
      <c r="H271" s="59">
        <f>H273+H275</f>
        <v>740.65</v>
      </c>
      <c r="I271" s="59">
        <f aca="true" t="shared" si="103" ref="I271:S271">I273+I275</f>
        <v>740.5899999999999</v>
      </c>
      <c r="J271" s="59">
        <f t="shared" si="103"/>
        <v>0</v>
      </c>
      <c r="K271" s="59">
        <f t="shared" si="103"/>
        <v>0</v>
      </c>
      <c r="L271" s="59">
        <f t="shared" si="103"/>
        <v>0</v>
      </c>
      <c r="M271" s="59">
        <f t="shared" si="103"/>
        <v>0</v>
      </c>
      <c r="N271" s="59">
        <f t="shared" si="103"/>
        <v>0</v>
      </c>
      <c r="O271" s="59">
        <f t="shared" si="103"/>
        <v>0</v>
      </c>
      <c r="P271" s="59">
        <f t="shared" si="103"/>
        <v>0</v>
      </c>
      <c r="Q271" s="59">
        <f t="shared" si="103"/>
        <v>0</v>
      </c>
      <c r="R271" s="59">
        <f t="shared" si="103"/>
        <v>0</v>
      </c>
      <c r="S271" s="59">
        <f t="shared" si="103"/>
        <v>0</v>
      </c>
      <c r="T271" s="61"/>
    </row>
    <row r="272" spans="1:20" s="6" customFormat="1" ht="24.75" customHeight="1">
      <c r="A272" s="351"/>
      <c r="B272" s="345"/>
      <c r="C272" s="203" t="s">
        <v>36</v>
      </c>
      <c r="D272" s="195"/>
      <c r="E272" s="195"/>
      <c r="F272" s="195"/>
      <c r="G272" s="55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61"/>
    </row>
    <row r="273" spans="1:20" s="6" customFormat="1" ht="24.75" customHeight="1">
      <c r="A273" s="351"/>
      <c r="B273" s="345"/>
      <c r="C273" s="304" t="s">
        <v>158</v>
      </c>
      <c r="D273" s="302" t="s">
        <v>65</v>
      </c>
      <c r="E273" s="302" t="s">
        <v>75</v>
      </c>
      <c r="F273" s="302" t="s">
        <v>376</v>
      </c>
      <c r="G273" s="55">
        <v>240</v>
      </c>
      <c r="H273" s="59">
        <f>H274</f>
        <v>61.5</v>
      </c>
      <c r="I273" s="59">
        <f aca="true" t="shared" si="104" ref="I273:S273">I274</f>
        <v>61.44</v>
      </c>
      <c r="J273" s="59">
        <f t="shared" si="104"/>
        <v>0</v>
      </c>
      <c r="K273" s="59">
        <f t="shared" si="104"/>
        <v>0</v>
      </c>
      <c r="L273" s="59">
        <f t="shared" si="104"/>
        <v>0</v>
      </c>
      <c r="M273" s="59">
        <f t="shared" si="104"/>
        <v>0</v>
      </c>
      <c r="N273" s="59">
        <f t="shared" si="104"/>
        <v>0</v>
      </c>
      <c r="O273" s="59">
        <f t="shared" si="104"/>
        <v>0</v>
      </c>
      <c r="P273" s="59">
        <f t="shared" si="104"/>
        <v>0</v>
      </c>
      <c r="Q273" s="59">
        <f t="shared" si="104"/>
        <v>0</v>
      </c>
      <c r="R273" s="59">
        <f t="shared" si="104"/>
        <v>0</v>
      </c>
      <c r="S273" s="59">
        <f t="shared" si="104"/>
        <v>0</v>
      </c>
      <c r="T273" s="61"/>
    </row>
    <row r="274" spans="1:20" s="6" customFormat="1" ht="18.75" customHeight="1">
      <c r="A274" s="351"/>
      <c r="B274" s="345"/>
      <c r="C274" s="307"/>
      <c r="D274" s="303"/>
      <c r="E274" s="303"/>
      <c r="F274" s="303"/>
      <c r="G274" s="55">
        <v>244</v>
      </c>
      <c r="H274" s="59">
        <v>61.5</v>
      </c>
      <c r="I274" s="59">
        <v>61.44</v>
      </c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61"/>
    </row>
    <row r="275" spans="1:20" s="6" customFormat="1" ht="24.75" customHeight="1">
      <c r="A275" s="351"/>
      <c r="B275" s="345"/>
      <c r="C275" s="307"/>
      <c r="D275" s="303"/>
      <c r="E275" s="303"/>
      <c r="F275" s="303"/>
      <c r="G275" s="55">
        <v>610</v>
      </c>
      <c r="H275" s="59">
        <f>H276</f>
        <v>679.15</v>
      </c>
      <c r="I275" s="59">
        <f aca="true" t="shared" si="105" ref="I275:S275">I276</f>
        <v>679.15</v>
      </c>
      <c r="J275" s="59">
        <f t="shared" si="105"/>
        <v>0</v>
      </c>
      <c r="K275" s="59">
        <f t="shared" si="105"/>
        <v>0</v>
      </c>
      <c r="L275" s="59">
        <f t="shared" si="105"/>
        <v>0</v>
      </c>
      <c r="M275" s="59">
        <f t="shared" si="105"/>
        <v>0</v>
      </c>
      <c r="N275" s="59">
        <f t="shared" si="105"/>
        <v>0</v>
      </c>
      <c r="O275" s="59">
        <f t="shared" si="105"/>
        <v>0</v>
      </c>
      <c r="P275" s="59">
        <f t="shared" si="105"/>
        <v>0</v>
      </c>
      <c r="Q275" s="59">
        <f t="shared" si="105"/>
        <v>0</v>
      </c>
      <c r="R275" s="59">
        <f t="shared" si="105"/>
        <v>0</v>
      </c>
      <c r="S275" s="59">
        <f t="shared" si="105"/>
        <v>0</v>
      </c>
      <c r="T275" s="61"/>
    </row>
    <row r="276" spans="1:20" s="6" customFormat="1" ht="20.25" customHeight="1">
      <c r="A276" s="351"/>
      <c r="B276" s="359"/>
      <c r="C276" s="305"/>
      <c r="D276" s="311"/>
      <c r="E276" s="311"/>
      <c r="F276" s="311"/>
      <c r="G276" s="55">
        <v>612</v>
      </c>
      <c r="H276" s="59">
        <v>679.15</v>
      </c>
      <c r="I276" s="59">
        <v>679.15</v>
      </c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61"/>
    </row>
    <row r="277" spans="1:20" s="6" customFormat="1" ht="24.75" customHeight="1">
      <c r="A277" s="344" t="s">
        <v>167</v>
      </c>
      <c r="B277" s="344" t="s">
        <v>366</v>
      </c>
      <c r="C277" s="54" t="s">
        <v>23</v>
      </c>
      <c r="D277" s="56"/>
      <c r="E277" s="56"/>
      <c r="F277" s="56"/>
      <c r="G277" s="55"/>
      <c r="H277" s="59">
        <f>H279</f>
        <v>269.6</v>
      </c>
      <c r="I277" s="59">
        <f aca="true" t="shared" si="106" ref="I277:S277">I279</f>
        <v>261.93</v>
      </c>
      <c r="J277" s="59">
        <f t="shared" si="106"/>
        <v>0</v>
      </c>
      <c r="K277" s="59">
        <f t="shared" si="106"/>
        <v>0</v>
      </c>
      <c r="L277" s="59">
        <f t="shared" si="106"/>
        <v>0</v>
      </c>
      <c r="M277" s="59">
        <f t="shared" si="106"/>
        <v>0</v>
      </c>
      <c r="N277" s="59">
        <f t="shared" si="106"/>
        <v>0</v>
      </c>
      <c r="O277" s="59">
        <f t="shared" si="106"/>
        <v>0</v>
      </c>
      <c r="P277" s="59">
        <f t="shared" si="106"/>
        <v>0</v>
      </c>
      <c r="Q277" s="59">
        <f t="shared" si="106"/>
        <v>0</v>
      </c>
      <c r="R277" s="59">
        <f t="shared" si="106"/>
        <v>0</v>
      </c>
      <c r="S277" s="59">
        <f t="shared" si="106"/>
        <v>0</v>
      </c>
      <c r="T277" s="61"/>
    </row>
    <row r="278" spans="1:20" s="6" customFormat="1" ht="24.75" customHeight="1">
      <c r="A278" s="345"/>
      <c r="B278" s="345"/>
      <c r="C278" s="54" t="s">
        <v>36</v>
      </c>
      <c r="D278" s="196"/>
      <c r="E278" s="196"/>
      <c r="F278" s="195"/>
      <c r="G278" s="55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61"/>
    </row>
    <row r="279" spans="1:20" s="6" customFormat="1" ht="37.5" customHeight="1">
      <c r="A279" s="359"/>
      <c r="B279" s="359"/>
      <c r="C279" s="221" t="s">
        <v>158</v>
      </c>
      <c r="D279" s="56" t="s">
        <v>65</v>
      </c>
      <c r="E279" s="56" t="s">
        <v>75</v>
      </c>
      <c r="F279" s="63" t="s">
        <v>377</v>
      </c>
      <c r="G279" s="55">
        <v>323</v>
      </c>
      <c r="H279" s="59">
        <v>269.6</v>
      </c>
      <c r="I279" s="59">
        <v>261.93</v>
      </c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61"/>
    </row>
    <row r="280" spans="1:20" s="6" customFormat="1" ht="22.5" customHeight="1">
      <c r="A280" s="344" t="s">
        <v>169</v>
      </c>
      <c r="B280" s="351" t="s">
        <v>216</v>
      </c>
      <c r="C280" s="54" t="s">
        <v>23</v>
      </c>
      <c r="D280" s="56"/>
      <c r="E280" s="56"/>
      <c r="F280" s="63"/>
      <c r="G280" s="55"/>
      <c r="H280" s="59">
        <f>H282+H283+H284+H285</f>
        <v>0</v>
      </c>
      <c r="I280" s="59">
        <f>I282+I283+I284+I285</f>
        <v>0</v>
      </c>
      <c r="J280" s="59">
        <f>J282+J283+J284+J285</f>
        <v>786.1</v>
      </c>
      <c r="K280" s="59">
        <f aca="true" t="shared" si="107" ref="K280:S280">K282+K283+K284+K285</f>
        <v>0</v>
      </c>
      <c r="L280" s="59">
        <f t="shared" si="107"/>
        <v>786.1</v>
      </c>
      <c r="M280" s="59">
        <f t="shared" si="107"/>
        <v>0</v>
      </c>
      <c r="N280" s="59">
        <f t="shared" si="107"/>
        <v>786.1</v>
      </c>
      <c r="O280" s="59">
        <f t="shared" si="107"/>
        <v>677.5</v>
      </c>
      <c r="P280" s="59">
        <f t="shared" si="107"/>
        <v>677.5</v>
      </c>
      <c r="Q280" s="59">
        <f t="shared" si="107"/>
        <v>677.5</v>
      </c>
      <c r="R280" s="59">
        <f t="shared" si="107"/>
        <v>786.1</v>
      </c>
      <c r="S280" s="59">
        <f t="shared" si="107"/>
        <v>786.1</v>
      </c>
      <c r="T280" s="61"/>
    </row>
    <row r="281" spans="1:20" s="6" customFormat="1" ht="21" customHeight="1">
      <c r="A281" s="345"/>
      <c r="B281" s="351"/>
      <c r="C281" s="203" t="s">
        <v>36</v>
      </c>
      <c r="D281" s="195"/>
      <c r="E281" s="195"/>
      <c r="F281" s="63"/>
      <c r="G281" s="55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61"/>
    </row>
    <row r="282" spans="1:20" s="6" customFormat="1" ht="17.25" customHeight="1">
      <c r="A282" s="345"/>
      <c r="B282" s="351"/>
      <c r="C282" s="304" t="s">
        <v>158</v>
      </c>
      <c r="D282" s="302" t="s">
        <v>65</v>
      </c>
      <c r="E282" s="302" t="s">
        <v>75</v>
      </c>
      <c r="F282" s="302" t="s">
        <v>839</v>
      </c>
      <c r="G282" s="55">
        <v>244</v>
      </c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61"/>
    </row>
    <row r="283" spans="1:20" s="6" customFormat="1" ht="17.25" customHeight="1">
      <c r="A283" s="345"/>
      <c r="B283" s="351"/>
      <c r="C283" s="307"/>
      <c r="D283" s="303"/>
      <c r="E283" s="303"/>
      <c r="F283" s="303"/>
      <c r="G283" s="55">
        <v>111</v>
      </c>
      <c r="H283" s="59"/>
      <c r="I283" s="59"/>
      <c r="J283" s="59">
        <v>38.9</v>
      </c>
      <c r="K283" s="59"/>
      <c r="L283" s="59">
        <v>38.9</v>
      </c>
      <c r="M283" s="59"/>
      <c r="N283" s="59">
        <v>38.9</v>
      </c>
      <c r="O283" s="59"/>
      <c r="P283" s="59"/>
      <c r="Q283" s="59"/>
      <c r="R283" s="59">
        <v>38.9</v>
      </c>
      <c r="S283" s="59">
        <v>38.9</v>
      </c>
      <c r="T283" s="61"/>
    </row>
    <row r="284" spans="1:20" s="6" customFormat="1" ht="17.25" customHeight="1">
      <c r="A284" s="345"/>
      <c r="B284" s="351"/>
      <c r="C284" s="307"/>
      <c r="D284" s="303"/>
      <c r="E284" s="303"/>
      <c r="F284" s="303"/>
      <c r="G284" s="55">
        <v>119</v>
      </c>
      <c r="H284" s="59"/>
      <c r="I284" s="59"/>
      <c r="J284" s="59">
        <v>11.7</v>
      </c>
      <c r="K284" s="59"/>
      <c r="L284" s="59">
        <v>11.7</v>
      </c>
      <c r="M284" s="59"/>
      <c r="N284" s="59">
        <v>11.7</v>
      </c>
      <c r="O284" s="59"/>
      <c r="P284" s="59"/>
      <c r="Q284" s="59"/>
      <c r="R284" s="59">
        <v>11.7</v>
      </c>
      <c r="S284" s="59">
        <v>11.7</v>
      </c>
      <c r="T284" s="61"/>
    </row>
    <row r="285" spans="1:20" s="6" customFormat="1" ht="17.25" customHeight="1">
      <c r="A285" s="359"/>
      <c r="B285" s="351"/>
      <c r="C285" s="305"/>
      <c r="D285" s="311"/>
      <c r="E285" s="311"/>
      <c r="F285" s="311"/>
      <c r="G285" s="55">
        <v>323</v>
      </c>
      <c r="H285" s="59"/>
      <c r="I285" s="59"/>
      <c r="J285" s="59">
        <v>735.5</v>
      </c>
      <c r="K285" s="59"/>
      <c r="L285" s="59">
        <v>735.5</v>
      </c>
      <c r="M285" s="59"/>
      <c r="N285" s="59">
        <v>735.5</v>
      </c>
      <c r="O285" s="59">
        <v>677.5</v>
      </c>
      <c r="P285" s="59">
        <v>677.5</v>
      </c>
      <c r="Q285" s="59">
        <v>677.5</v>
      </c>
      <c r="R285" s="59">
        <v>735.5</v>
      </c>
      <c r="S285" s="59">
        <v>735.5</v>
      </c>
      <c r="T285" s="61"/>
    </row>
    <row r="286" spans="1:20" s="6" customFormat="1" ht="22.5" customHeight="1">
      <c r="A286" s="344" t="s">
        <v>170</v>
      </c>
      <c r="B286" s="351" t="s">
        <v>216</v>
      </c>
      <c r="C286" s="222" t="s">
        <v>23</v>
      </c>
      <c r="D286" s="188"/>
      <c r="E286" s="188"/>
      <c r="F286" s="63"/>
      <c r="G286" s="55"/>
      <c r="H286" s="59">
        <f>H288</f>
        <v>604.7</v>
      </c>
      <c r="I286" s="59">
        <f aca="true" t="shared" si="108" ref="I286:S286">I288</f>
        <v>604.7</v>
      </c>
      <c r="J286" s="59">
        <f t="shared" si="108"/>
        <v>0</v>
      </c>
      <c r="K286" s="59">
        <f t="shared" si="108"/>
        <v>0</v>
      </c>
      <c r="L286" s="59">
        <f t="shared" si="108"/>
        <v>0</v>
      </c>
      <c r="M286" s="59">
        <f t="shared" si="108"/>
        <v>0</v>
      </c>
      <c r="N286" s="59">
        <f t="shared" si="108"/>
        <v>0</v>
      </c>
      <c r="O286" s="59">
        <f t="shared" si="108"/>
        <v>0</v>
      </c>
      <c r="P286" s="59">
        <f t="shared" si="108"/>
        <v>0</v>
      </c>
      <c r="Q286" s="59">
        <f t="shared" si="108"/>
        <v>0</v>
      </c>
      <c r="R286" s="59">
        <f t="shared" si="108"/>
        <v>0</v>
      </c>
      <c r="S286" s="59">
        <f t="shared" si="108"/>
        <v>0</v>
      </c>
      <c r="T286" s="61"/>
    </row>
    <row r="287" spans="1:20" s="6" customFormat="1" ht="22.5" customHeight="1">
      <c r="A287" s="345"/>
      <c r="B287" s="351"/>
      <c r="C287" s="222" t="s">
        <v>36</v>
      </c>
      <c r="D287" s="195"/>
      <c r="E287" s="195"/>
      <c r="F287" s="63"/>
      <c r="G287" s="55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61"/>
    </row>
    <row r="288" spans="1:20" s="6" customFormat="1" ht="57" customHeight="1">
      <c r="A288" s="345"/>
      <c r="B288" s="351"/>
      <c r="C288" s="221" t="s">
        <v>158</v>
      </c>
      <c r="D288" s="198" t="s">
        <v>65</v>
      </c>
      <c r="E288" s="198" t="s">
        <v>75</v>
      </c>
      <c r="F288" s="198" t="s">
        <v>378</v>
      </c>
      <c r="G288" s="55">
        <v>244</v>
      </c>
      <c r="H288" s="59">
        <v>604.7</v>
      </c>
      <c r="I288" s="59">
        <v>604.7</v>
      </c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61"/>
    </row>
    <row r="289" spans="1:20" s="6" customFormat="1" ht="28.5" customHeight="1">
      <c r="A289" s="344" t="s">
        <v>379</v>
      </c>
      <c r="B289" s="351" t="s">
        <v>840</v>
      </c>
      <c r="C289" s="192" t="s">
        <v>23</v>
      </c>
      <c r="D289" s="198"/>
      <c r="E289" s="198"/>
      <c r="F289" s="223"/>
      <c r="G289" s="55"/>
      <c r="H289" s="59">
        <f>H291</f>
        <v>0</v>
      </c>
      <c r="I289" s="59">
        <f aca="true" t="shared" si="109" ref="I289:S289">I291</f>
        <v>0</v>
      </c>
      <c r="J289" s="59">
        <f t="shared" si="109"/>
        <v>0</v>
      </c>
      <c r="K289" s="59">
        <f t="shared" si="109"/>
        <v>0</v>
      </c>
      <c r="L289" s="59">
        <f t="shared" si="109"/>
        <v>63.91</v>
      </c>
      <c r="M289" s="59">
        <f t="shared" si="109"/>
        <v>63.91</v>
      </c>
      <c r="N289" s="59">
        <f t="shared" si="109"/>
        <v>63.91</v>
      </c>
      <c r="O289" s="59">
        <f t="shared" si="109"/>
        <v>63.91</v>
      </c>
      <c r="P289" s="59">
        <f t="shared" si="109"/>
        <v>92.4</v>
      </c>
      <c r="Q289" s="59">
        <f t="shared" si="109"/>
        <v>92.4</v>
      </c>
      <c r="R289" s="59">
        <f t="shared" si="109"/>
        <v>0</v>
      </c>
      <c r="S289" s="59">
        <f t="shared" si="109"/>
        <v>0</v>
      </c>
      <c r="T289" s="61"/>
    </row>
    <row r="290" spans="1:20" s="6" customFormat="1" ht="22.5" customHeight="1">
      <c r="A290" s="345"/>
      <c r="B290" s="351"/>
      <c r="C290" s="199" t="s">
        <v>36</v>
      </c>
      <c r="D290" s="195"/>
      <c r="E290" s="195"/>
      <c r="F290" s="216"/>
      <c r="G290" s="55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61"/>
    </row>
    <row r="291" spans="1:20" s="6" customFormat="1" ht="57" customHeight="1">
      <c r="A291" s="345"/>
      <c r="B291" s="351"/>
      <c r="C291" s="221" t="s">
        <v>158</v>
      </c>
      <c r="D291" s="198" t="s">
        <v>65</v>
      </c>
      <c r="E291" s="198" t="s">
        <v>75</v>
      </c>
      <c r="F291" s="190" t="s">
        <v>841</v>
      </c>
      <c r="G291" s="55">
        <v>244</v>
      </c>
      <c r="H291" s="59"/>
      <c r="I291" s="59"/>
      <c r="J291" s="59"/>
      <c r="K291" s="59"/>
      <c r="L291" s="59">
        <v>63.91</v>
      </c>
      <c r="M291" s="59">
        <v>63.91</v>
      </c>
      <c r="N291" s="59">
        <v>63.91</v>
      </c>
      <c r="O291" s="59">
        <v>63.91</v>
      </c>
      <c r="P291" s="59">
        <v>92.4</v>
      </c>
      <c r="Q291" s="59">
        <v>92.4</v>
      </c>
      <c r="R291" s="59">
        <v>0</v>
      </c>
      <c r="S291" s="59">
        <v>0</v>
      </c>
      <c r="T291" s="61"/>
    </row>
    <row r="292" spans="1:20" s="6" customFormat="1" ht="28.5" customHeight="1">
      <c r="A292" s="344" t="s">
        <v>380</v>
      </c>
      <c r="B292" s="351" t="s">
        <v>843</v>
      </c>
      <c r="C292" s="192" t="s">
        <v>23</v>
      </c>
      <c r="D292" s="191"/>
      <c r="E292" s="191"/>
      <c r="F292" s="63"/>
      <c r="G292" s="55"/>
      <c r="H292" s="59">
        <f>H294</f>
        <v>0</v>
      </c>
      <c r="I292" s="59">
        <f aca="true" t="shared" si="110" ref="I292:S292">I294</f>
        <v>0</v>
      </c>
      <c r="J292" s="59">
        <f t="shared" si="110"/>
        <v>0</v>
      </c>
      <c r="K292" s="59">
        <f t="shared" si="110"/>
        <v>0</v>
      </c>
      <c r="L292" s="59">
        <f t="shared" si="110"/>
        <v>228.24</v>
      </c>
      <c r="M292" s="59">
        <f t="shared" si="110"/>
        <v>0</v>
      </c>
      <c r="N292" s="59">
        <f t="shared" si="110"/>
        <v>228.24</v>
      </c>
      <c r="O292" s="59">
        <f t="shared" si="110"/>
        <v>228.24</v>
      </c>
      <c r="P292" s="59">
        <f t="shared" si="110"/>
        <v>228.4</v>
      </c>
      <c r="Q292" s="59">
        <f t="shared" si="110"/>
        <v>228.4</v>
      </c>
      <c r="R292" s="59">
        <f t="shared" si="110"/>
        <v>0</v>
      </c>
      <c r="S292" s="59">
        <f t="shared" si="110"/>
        <v>0</v>
      </c>
      <c r="T292" s="61"/>
    </row>
    <row r="293" spans="1:20" s="6" customFormat="1" ht="28.5" customHeight="1">
      <c r="A293" s="345"/>
      <c r="B293" s="351"/>
      <c r="C293" s="201" t="s">
        <v>36</v>
      </c>
      <c r="D293" s="195"/>
      <c r="E293" s="195"/>
      <c r="F293" s="63"/>
      <c r="G293" s="55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61"/>
    </row>
    <row r="294" spans="1:20" s="6" customFormat="1" ht="77.25" customHeight="1">
      <c r="A294" s="345"/>
      <c r="B294" s="351"/>
      <c r="C294" s="221" t="s">
        <v>158</v>
      </c>
      <c r="D294" s="190" t="s">
        <v>65</v>
      </c>
      <c r="E294" s="190" t="s">
        <v>75</v>
      </c>
      <c r="F294" s="190" t="s">
        <v>842</v>
      </c>
      <c r="G294" s="55">
        <v>323</v>
      </c>
      <c r="H294" s="59"/>
      <c r="I294" s="59"/>
      <c r="J294" s="59"/>
      <c r="K294" s="59"/>
      <c r="L294" s="59">
        <v>228.24</v>
      </c>
      <c r="M294" s="59"/>
      <c r="N294" s="59">
        <v>228.24</v>
      </c>
      <c r="O294" s="59">
        <v>228.24</v>
      </c>
      <c r="P294" s="59">
        <v>228.4</v>
      </c>
      <c r="Q294" s="59">
        <v>228.4</v>
      </c>
      <c r="R294" s="59">
        <v>0</v>
      </c>
      <c r="S294" s="59">
        <v>0</v>
      </c>
      <c r="T294" s="61"/>
    </row>
    <row r="295" spans="1:20" s="6" customFormat="1" ht="24" customHeight="1">
      <c r="A295" s="395" t="s">
        <v>217</v>
      </c>
      <c r="B295" s="395" t="s">
        <v>711</v>
      </c>
      <c r="C295" s="210" t="s">
        <v>23</v>
      </c>
      <c r="D295" s="212"/>
      <c r="E295" s="212"/>
      <c r="F295" s="212"/>
      <c r="G295" s="206"/>
      <c r="H295" s="207">
        <f>H297</f>
        <v>0</v>
      </c>
      <c r="I295" s="207">
        <f aca="true" t="shared" si="111" ref="I295:S295">I297</f>
        <v>0</v>
      </c>
      <c r="J295" s="207">
        <f t="shared" si="111"/>
        <v>0</v>
      </c>
      <c r="K295" s="207">
        <f t="shared" si="111"/>
        <v>0</v>
      </c>
      <c r="L295" s="207">
        <f t="shared" si="111"/>
        <v>0</v>
      </c>
      <c r="M295" s="207">
        <f t="shared" si="111"/>
        <v>0</v>
      </c>
      <c r="N295" s="207">
        <f t="shared" si="111"/>
        <v>2366.967</v>
      </c>
      <c r="O295" s="207">
        <f t="shared" si="111"/>
        <v>21.9</v>
      </c>
      <c r="P295" s="207">
        <f t="shared" si="111"/>
        <v>2366.9700000000003</v>
      </c>
      <c r="Q295" s="207">
        <f t="shared" si="111"/>
        <v>2358.9700000000003</v>
      </c>
      <c r="R295" s="207">
        <f t="shared" si="111"/>
        <v>0</v>
      </c>
      <c r="S295" s="204">
        <f t="shared" si="111"/>
        <v>0</v>
      </c>
      <c r="T295" s="208"/>
    </row>
    <row r="296" spans="1:20" s="6" customFormat="1" ht="24.75" customHeight="1">
      <c r="A296" s="396"/>
      <c r="B296" s="396"/>
      <c r="C296" s="210" t="s">
        <v>36</v>
      </c>
      <c r="D296" s="213"/>
      <c r="E296" s="213"/>
      <c r="F296" s="213"/>
      <c r="G296" s="206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208"/>
    </row>
    <row r="297" spans="1:20" s="6" customFormat="1" ht="54.75" customHeight="1">
      <c r="A297" s="397"/>
      <c r="B297" s="397"/>
      <c r="C297" s="210" t="s">
        <v>158</v>
      </c>
      <c r="D297" s="211" t="s">
        <v>65</v>
      </c>
      <c r="E297" s="211"/>
      <c r="F297" s="212"/>
      <c r="G297" s="206"/>
      <c r="H297" s="214">
        <f>H298+H302+H306+H310</f>
        <v>0</v>
      </c>
      <c r="I297" s="214">
        <f aca="true" t="shared" si="112" ref="I297:S297">I298+I302+I306+I310</f>
        <v>0</v>
      </c>
      <c r="J297" s="214">
        <f t="shared" si="112"/>
        <v>0</v>
      </c>
      <c r="K297" s="214">
        <f t="shared" si="112"/>
        <v>0</v>
      </c>
      <c r="L297" s="214">
        <f t="shared" si="112"/>
        <v>0</v>
      </c>
      <c r="M297" s="214">
        <f t="shared" si="112"/>
        <v>0</v>
      </c>
      <c r="N297" s="214">
        <f t="shared" si="112"/>
        <v>2366.967</v>
      </c>
      <c r="O297" s="214">
        <f t="shared" si="112"/>
        <v>21.9</v>
      </c>
      <c r="P297" s="214">
        <f t="shared" si="112"/>
        <v>2366.9700000000003</v>
      </c>
      <c r="Q297" s="214">
        <f t="shared" si="112"/>
        <v>2358.9700000000003</v>
      </c>
      <c r="R297" s="214">
        <f t="shared" si="112"/>
        <v>0</v>
      </c>
      <c r="S297" s="214">
        <f t="shared" si="112"/>
        <v>0</v>
      </c>
      <c r="T297" s="208"/>
    </row>
    <row r="298" spans="1:20" s="6" customFormat="1" ht="25.5" customHeight="1">
      <c r="A298" s="344" t="s">
        <v>161</v>
      </c>
      <c r="B298" s="351" t="s">
        <v>844</v>
      </c>
      <c r="C298" s="192" t="s">
        <v>23</v>
      </c>
      <c r="D298" s="191"/>
      <c r="E298" s="191"/>
      <c r="F298" s="63"/>
      <c r="G298" s="55"/>
      <c r="H298" s="59">
        <f>H300</f>
        <v>0</v>
      </c>
      <c r="I298" s="59">
        <f aca="true" t="shared" si="113" ref="I298:S298">I300</f>
        <v>0</v>
      </c>
      <c r="J298" s="59">
        <f t="shared" si="113"/>
        <v>0</v>
      </c>
      <c r="K298" s="59">
        <f t="shared" si="113"/>
        <v>0</v>
      </c>
      <c r="L298" s="59">
        <f t="shared" si="113"/>
        <v>0</v>
      </c>
      <c r="M298" s="59">
        <f t="shared" si="113"/>
        <v>0</v>
      </c>
      <c r="N298" s="59">
        <f t="shared" si="113"/>
        <v>4.067</v>
      </c>
      <c r="O298" s="59">
        <f t="shared" si="113"/>
        <v>0</v>
      </c>
      <c r="P298" s="59">
        <f t="shared" si="113"/>
        <v>4.07</v>
      </c>
      <c r="Q298" s="59">
        <f t="shared" si="113"/>
        <v>4.07</v>
      </c>
      <c r="R298" s="59">
        <f t="shared" si="113"/>
        <v>0</v>
      </c>
      <c r="S298" s="59">
        <f t="shared" si="113"/>
        <v>0</v>
      </c>
      <c r="T298" s="61"/>
    </row>
    <row r="299" spans="1:20" s="6" customFormat="1" ht="24" customHeight="1">
      <c r="A299" s="345"/>
      <c r="B299" s="351"/>
      <c r="C299" s="203" t="s">
        <v>36</v>
      </c>
      <c r="D299" s="195"/>
      <c r="E299" s="195"/>
      <c r="F299" s="63"/>
      <c r="G299" s="55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61"/>
    </row>
    <row r="300" spans="1:20" s="6" customFormat="1" ht="42" customHeight="1">
      <c r="A300" s="345"/>
      <c r="B300" s="351"/>
      <c r="C300" s="304" t="s">
        <v>158</v>
      </c>
      <c r="D300" s="302" t="s">
        <v>65</v>
      </c>
      <c r="E300" s="302" t="s">
        <v>163</v>
      </c>
      <c r="F300" s="302" t="s">
        <v>753</v>
      </c>
      <c r="G300" s="55">
        <v>240</v>
      </c>
      <c r="H300" s="59">
        <f>H301</f>
        <v>0</v>
      </c>
      <c r="I300" s="59">
        <f aca="true" t="shared" si="114" ref="I300:S300">I301</f>
        <v>0</v>
      </c>
      <c r="J300" s="59">
        <f t="shared" si="114"/>
        <v>0</v>
      </c>
      <c r="K300" s="59">
        <f t="shared" si="114"/>
        <v>0</v>
      </c>
      <c r="L300" s="59">
        <f t="shared" si="114"/>
        <v>0</v>
      </c>
      <c r="M300" s="59">
        <f t="shared" si="114"/>
        <v>0</v>
      </c>
      <c r="N300" s="59">
        <f>N301</f>
        <v>4.067</v>
      </c>
      <c r="O300" s="59">
        <f t="shared" si="114"/>
        <v>0</v>
      </c>
      <c r="P300" s="59">
        <f t="shared" si="114"/>
        <v>4.07</v>
      </c>
      <c r="Q300" s="59">
        <f t="shared" si="114"/>
        <v>4.07</v>
      </c>
      <c r="R300" s="59">
        <f t="shared" si="114"/>
        <v>0</v>
      </c>
      <c r="S300" s="59">
        <f t="shared" si="114"/>
        <v>0</v>
      </c>
      <c r="T300" s="61"/>
    </row>
    <row r="301" spans="1:20" s="6" customFormat="1" ht="41.25" customHeight="1">
      <c r="A301" s="345"/>
      <c r="B301" s="351"/>
      <c r="C301" s="305"/>
      <c r="D301" s="303"/>
      <c r="E301" s="303"/>
      <c r="F301" s="303"/>
      <c r="G301" s="55">
        <v>244</v>
      </c>
      <c r="H301" s="59"/>
      <c r="I301" s="59"/>
      <c r="J301" s="59"/>
      <c r="K301" s="59"/>
      <c r="L301" s="59"/>
      <c r="M301" s="59"/>
      <c r="N301" s="59">
        <v>4.067</v>
      </c>
      <c r="O301" s="59"/>
      <c r="P301" s="59">
        <v>4.07</v>
      </c>
      <c r="Q301" s="59">
        <v>4.07</v>
      </c>
      <c r="R301" s="59">
        <v>0</v>
      </c>
      <c r="S301" s="59">
        <v>0</v>
      </c>
      <c r="T301" s="61"/>
    </row>
    <row r="302" spans="1:20" s="6" customFormat="1" ht="24" customHeight="1">
      <c r="A302" s="295" t="s">
        <v>164</v>
      </c>
      <c r="B302" s="295" t="s">
        <v>844</v>
      </c>
      <c r="C302" s="192" t="s">
        <v>23</v>
      </c>
      <c r="D302" s="94"/>
      <c r="E302" s="94"/>
      <c r="F302" s="94"/>
      <c r="G302" s="55"/>
      <c r="H302" s="59"/>
      <c r="I302" s="59"/>
      <c r="J302" s="59"/>
      <c r="K302" s="59"/>
      <c r="L302" s="59"/>
      <c r="M302" s="59"/>
      <c r="N302" s="59">
        <f aca="true" t="shared" si="115" ref="N302:S302">N304</f>
        <v>21.9</v>
      </c>
      <c r="O302" s="59">
        <f t="shared" si="115"/>
        <v>21.9</v>
      </c>
      <c r="P302" s="59">
        <f t="shared" si="115"/>
        <v>21.9</v>
      </c>
      <c r="Q302" s="59">
        <f t="shared" si="115"/>
        <v>21.9</v>
      </c>
      <c r="R302" s="59">
        <f t="shared" si="115"/>
        <v>0</v>
      </c>
      <c r="S302" s="59">
        <f t="shared" si="115"/>
        <v>0</v>
      </c>
      <c r="T302" s="61"/>
    </row>
    <row r="303" spans="1:20" s="6" customFormat="1" ht="24" customHeight="1">
      <c r="A303" s="299"/>
      <c r="B303" s="299"/>
      <c r="C303" s="202" t="s">
        <v>36</v>
      </c>
      <c r="D303" s="216"/>
      <c r="E303" s="216"/>
      <c r="F303" s="216"/>
      <c r="G303" s="55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61"/>
    </row>
    <row r="304" spans="1:20" s="6" customFormat="1" ht="36.75" customHeight="1">
      <c r="A304" s="299"/>
      <c r="B304" s="299"/>
      <c r="C304" s="312" t="s">
        <v>158</v>
      </c>
      <c r="D304" s="302" t="s">
        <v>65</v>
      </c>
      <c r="E304" s="302" t="s">
        <v>66</v>
      </c>
      <c r="F304" s="302" t="s">
        <v>713</v>
      </c>
      <c r="G304" s="55">
        <v>610</v>
      </c>
      <c r="H304" s="59"/>
      <c r="I304" s="59"/>
      <c r="J304" s="59"/>
      <c r="K304" s="59"/>
      <c r="L304" s="59"/>
      <c r="M304" s="59"/>
      <c r="N304" s="59">
        <f aca="true" t="shared" si="116" ref="N304:S304">N305</f>
        <v>21.9</v>
      </c>
      <c r="O304" s="59">
        <f t="shared" si="116"/>
        <v>21.9</v>
      </c>
      <c r="P304" s="59">
        <f t="shared" si="116"/>
        <v>21.9</v>
      </c>
      <c r="Q304" s="59">
        <f t="shared" si="116"/>
        <v>21.9</v>
      </c>
      <c r="R304" s="59">
        <f t="shared" si="116"/>
        <v>0</v>
      </c>
      <c r="S304" s="59">
        <f t="shared" si="116"/>
        <v>0</v>
      </c>
      <c r="T304" s="61"/>
    </row>
    <row r="305" spans="1:20" s="6" customFormat="1" ht="36.75" customHeight="1">
      <c r="A305" s="350"/>
      <c r="B305" s="350"/>
      <c r="C305" s="313"/>
      <c r="D305" s="311"/>
      <c r="E305" s="311"/>
      <c r="F305" s="311"/>
      <c r="G305" s="55">
        <v>612</v>
      </c>
      <c r="H305" s="59"/>
      <c r="I305" s="59"/>
      <c r="J305" s="59"/>
      <c r="K305" s="59"/>
      <c r="L305" s="59"/>
      <c r="M305" s="59"/>
      <c r="N305" s="59">
        <v>21.9</v>
      </c>
      <c r="O305" s="59">
        <v>21.9</v>
      </c>
      <c r="P305" s="59">
        <v>21.9</v>
      </c>
      <c r="Q305" s="59">
        <v>21.9</v>
      </c>
      <c r="R305" s="59">
        <v>0</v>
      </c>
      <c r="S305" s="59">
        <v>0</v>
      </c>
      <c r="T305" s="61"/>
    </row>
    <row r="306" spans="1:20" s="6" customFormat="1" ht="24" customHeight="1">
      <c r="A306" s="344" t="s">
        <v>165</v>
      </c>
      <c r="B306" s="344" t="s">
        <v>712</v>
      </c>
      <c r="C306" s="202" t="s">
        <v>23</v>
      </c>
      <c r="D306" s="94"/>
      <c r="E306" s="94"/>
      <c r="F306" s="94"/>
      <c r="G306" s="55"/>
      <c r="H306" s="59"/>
      <c r="I306" s="59"/>
      <c r="J306" s="59"/>
      <c r="K306" s="59"/>
      <c r="L306" s="59"/>
      <c r="M306" s="59"/>
      <c r="N306" s="59">
        <f aca="true" t="shared" si="117" ref="N306:S306">N308</f>
        <v>1951</v>
      </c>
      <c r="O306" s="59">
        <f t="shared" si="117"/>
        <v>0</v>
      </c>
      <c r="P306" s="59">
        <f t="shared" si="117"/>
        <v>1951</v>
      </c>
      <c r="Q306" s="59">
        <f t="shared" si="117"/>
        <v>1943</v>
      </c>
      <c r="R306" s="59">
        <f t="shared" si="117"/>
        <v>0</v>
      </c>
      <c r="S306" s="59">
        <f t="shared" si="117"/>
        <v>0</v>
      </c>
      <c r="T306" s="61"/>
    </row>
    <row r="307" spans="1:20" s="6" customFormat="1" ht="24" customHeight="1">
      <c r="A307" s="345"/>
      <c r="B307" s="345"/>
      <c r="C307" s="202" t="s">
        <v>36</v>
      </c>
      <c r="D307" s="223"/>
      <c r="E307" s="223"/>
      <c r="F307" s="223"/>
      <c r="G307" s="55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61"/>
    </row>
    <row r="308" spans="1:20" s="6" customFormat="1" ht="24" customHeight="1">
      <c r="A308" s="345"/>
      <c r="B308" s="345"/>
      <c r="C308" s="307" t="s">
        <v>158</v>
      </c>
      <c r="D308" s="302" t="s">
        <v>65</v>
      </c>
      <c r="E308" s="302" t="s">
        <v>66</v>
      </c>
      <c r="F308" s="302" t="s">
        <v>713</v>
      </c>
      <c r="G308" s="55">
        <v>610</v>
      </c>
      <c r="H308" s="59"/>
      <c r="I308" s="59"/>
      <c r="J308" s="59"/>
      <c r="K308" s="59"/>
      <c r="L308" s="59"/>
      <c r="M308" s="59"/>
      <c r="N308" s="59">
        <f aca="true" t="shared" si="118" ref="N308:S308">N309</f>
        <v>1951</v>
      </c>
      <c r="O308" s="59">
        <f t="shared" si="118"/>
        <v>0</v>
      </c>
      <c r="P308" s="59">
        <f t="shared" si="118"/>
        <v>1951</v>
      </c>
      <c r="Q308" s="59">
        <f t="shared" si="118"/>
        <v>1943</v>
      </c>
      <c r="R308" s="59">
        <f t="shared" si="118"/>
        <v>0</v>
      </c>
      <c r="S308" s="59">
        <f t="shared" si="118"/>
        <v>0</v>
      </c>
      <c r="T308" s="61"/>
    </row>
    <row r="309" spans="1:20" s="6" customFormat="1" ht="52.5" customHeight="1">
      <c r="A309" s="359"/>
      <c r="B309" s="359"/>
      <c r="C309" s="305"/>
      <c r="D309" s="311"/>
      <c r="E309" s="311"/>
      <c r="F309" s="311"/>
      <c r="G309" s="55">
        <v>612</v>
      </c>
      <c r="H309" s="59"/>
      <c r="I309" s="59"/>
      <c r="J309" s="59"/>
      <c r="K309" s="59"/>
      <c r="L309" s="59"/>
      <c r="M309" s="59"/>
      <c r="N309" s="59">
        <v>1951</v>
      </c>
      <c r="O309" s="59"/>
      <c r="P309" s="59">
        <v>1951</v>
      </c>
      <c r="Q309" s="59">
        <v>1943</v>
      </c>
      <c r="R309" s="59">
        <v>0</v>
      </c>
      <c r="S309" s="59">
        <v>0</v>
      </c>
      <c r="T309" s="61"/>
    </row>
    <row r="310" spans="1:20" s="6" customFormat="1" ht="24" customHeight="1">
      <c r="A310" s="344" t="s">
        <v>166</v>
      </c>
      <c r="B310" s="344" t="s">
        <v>712</v>
      </c>
      <c r="C310" s="202" t="s">
        <v>23</v>
      </c>
      <c r="D310" s="94"/>
      <c r="E310" s="94"/>
      <c r="F310" s="94"/>
      <c r="G310" s="55"/>
      <c r="H310" s="59"/>
      <c r="I310" s="59"/>
      <c r="J310" s="59"/>
      <c r="K310" s="59"/>
      <c r="L310" s="59"/>
      <c r="M310" s="59"/>
      <c r="N310" s="59">
        <f aca="true" t="shared" si="119" ref="N310:S310">N312</f>
        <v>390</v>
      </c>
      <c r="O310" s="59">
        <f t="shared" si="119"/>
        <v>0</v>
      </c>
      <c r="P310" s="59">
        <f t="shared" si="119"/>
        <v>390</v>
      </c>
      <c r="Q310" s="59">
        <f t="shared" si="119"/>
        <v>390</v>
      </c>
      <c r="R310" s="59">
        <f t="shared" si="119"/>
        <v>0</v>
      </c>
      <c r="S310" s="59">
        <f t="shared" si="119"/>
        <v>0</v>
      </c>
      <c r="T310" s="61"/>
    </row>
    <row r="311" spans="1:20" s="6" customFormat="1" ht="24" customHeight="1">
      <c r="A311" s="345"/>
      <c r="B311" s="345"/>
      <c r="C311" s="215" t="s">
        <v>36</v>
      </c>
      <c r="D311" s="216"/>
      <c r="E311" s="216"/>
      <c r="F311" s="216"/>
      <c r="G311" s="55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61"/>
    </row>
    <row r="312" spans="1:20" s="6" customFormat="1" ht="52.5" customHeight="1">
      <c r="A312" s="345"/>
      <c r="B312" s="345"/>
      <c r="C312" s="304" t="s">
        <v>158</v>
      </c>
      <c r="D312" s="302" t="s">
        <v>65</v>
      </c>
      <c r="E312" s="302" t="s">
        <v>163</v>
      </c>
      <c r="F312" s="302" t="s">
        <v>713</v>
      </c>
      <c r="G312" s="55">
        <v>240</v>
      </c>
      <c r="H312" s="59"/>
      <c r="I312" s="59"/>
      <c r="J312" s="59"/>
      <c r="K312" s="59"/>
      <c r="L312" s="59"/>
      <c r="M312" s="59"/>
      <c r="N312" s="59">
        <f aca="true" t="shared" si="120" ref="N312:S312">N313</f>
        <v>390</v>
      </c>
      <c r="O312" s="59">
        <f t="shared" si="120"/>
        <v>0</v>
      </c>
      <c r="P312" s="59">
        <f t="shared" si="120"/>
        <v>390</v>
      </c>
      <c r="Q312" s="59">
        <f t="shared" si="120"/>
        <v>390</v>
      </c>
      <c r="R312" s="59">
        <f t="shared" si="120"/>
        <v>0</v>
      </c>
      <c r="S312" s="59">
        <f t="shared" si="120"/>
        <v>0</v>
      </c>
      <c r="T312" s="61"/>
    </row>
    <row r="313" spans="1:20" s="6" customFormat="1" ht="52.5" customHeight="1">
      <c r="A313" s="359"/>
      <c r="B313" s="359"/>
      <c r="C313" s="305"/>
      <c r="D313" s="311"/>
      <c r="E313" s="311"/>
      <c r="F313" s="311"/>
      <c r="G313" s="55">
        <v>244</v>
      </c>
      <c r="H313" s="59"/>
      <c r="I313" s="59"/>
      <c r="J313" s="59"/>
      <c r="K313" s="59"/>
      <c r="L313" s="59"/>
      <c r="M313" s="59"/>
      <c r="N313" s="59">
        <v>390</v>
      </c>
      <c r="O313" s="59"/>
      <c r="P313" s="59">
        <v>390</v>
      </c>
      <c r="Q313" s="59">
        <v>390</v>
      </c>
      <c r="R313" s="59">
        <v>0</v>
      </c>
      <c r="S313" s="59">
        <v>0</v>
      </c>
      <c r="T313" s="61"/>
    </row>
    <row r="314" spans="1:20" s="6" customFormat="1" ht="24" customHeight="1" hidden="1">
      <c r="A314" s="268"/>
      <c r="B314" s="45"/>
      <c r="C314" s="158"/>
      <c r="D314" s="156"/>
      <c r="E314" s="156"/>
      <c r="F314" s="155"/>
      <c r="G314" s="55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61"/>
    </row>
    <row r="315" spans="1:20" s="6" customFormat="1" ht="24" customHeight="1" hidden="1">
      <c r="A315" s="268"/>
      <c r="B315" s="45"/>
      <c r="C315" s="158"/>
      <c r="D315" s="156"/>
      <c r="E315" s="156"/>
      <c r="F315" s="155"/>
      <c r="G315" s="55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61"/>
    </row>
    <row r="316" spans="1:20" s="6" customFormat="1" ht="24" customHeight="1" hidden="1">
      <c r="A316" s="268"/>
      <c r="B316" s="45"/>
      <c r="C316" s="158"/>
      <c r="D316" s="156"/>
      <c r="E316" s="156"/>
      <c r="F316" s="155"/>
      <c r="G316" s="55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61"/>
    </row>
    <row r="317" spans="1:20" s="6" customFormat="1" ht="27" customHeight="1">
      <c r="A317" s="352" t="s">
        <v>218</v>
      </c>
      <c r="B317" s="352" t="s">
        <v>219</v>
      </c>
      <c r="C317" s="210" t="s">
        <v>23</v>
      </c>
      <c r="D317" s="211"/>
      <c r="E317" s="211"/>
      <c r="F317" s="212"/>
      <c r="G317" s="206"/>
      <c r="H317" s="207">
        <f>H319</f>
        <v>18353.010000000002</v>
      </c>
      <c r="I317" s="207">
        <f aca="true" t="shared" si="121" ref="I317:S317">I319</f>
        <v>18222.61</v>
      </c>
      <c r="J317" s="207">
        <f t="shared" si="121"/>
        <v>16937.905000000002</v>
      </c>
      <c r="K317" s="207">
        <f t="shared" si="121"/>
        <v>3880.2</v>
      </c>
      <c r="L317" s="207">
        <f t="shared" si="121"/>
        <v>16937.905000000002</v>
      </c>
      <c r="M317" s="207">
        <f t="shared" si="121"/>
        <v>8900.289</v>
      </c>
      <c r="N317" s="207">
        <f t="shared" si="121"/>
        <v>17313.9</v>
      </c>
      <c r="O317" s="207">
        <f t="shared" si="121"/>
        <v>13429.050000000001</v>
      </c>
      <c r="P317" s="207">
        <f t="shared" si="121"/>
        <v>18521.300000000003</v>
      </c>
      <c r="Q317" s="207">
        <f t="shared" si="121"/>
        <v>18415.930000000004</v>
      </c>
      <c r="R317" s="207">
        <f t="shared" si="121"/>
        <v>16488.800000000003</v>
      </c>
      <c r="S317" s="207">
        <f t="shared" si="121"/>
        <v>16488.800000000003</v>
      </c>
      <c r="T317" s="208"/>
    </row>
    <row r="318" spans="1:20" s="6" customFormat="1" ht="22.5" customHeight="1">
      <c r="A318" s="352"/>
      <c r="B318" s="352"/>
      <c r="C318" s="210" t="s">
        <v>36</v>
      </c>
      <c r="D318" s="213"/>
      <c r="E318" s="213"/>
      <c r="F318" s="213"/>
      <c r="G318" s="206"/>
      <c r="H318" s="204"/>
      <c r="I318" s="204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208"/>
    </row>
    <row r="319" spans="1:20" s="6" customFormat="1" ht="51.75" customHeight="1">
      <c r="A319" s="352"/>
      <c r="B319" s="352"/>
      <c r="C319" s="209" t="s">
        <v>158</v>
      </c>
      <c r="D319" s="224" t="s">
        <v>65</v>
      </c>
      <c r="E319" s="224"/>
      <c r="F319" s="224"/>
      <c r="G319" s="206"/>
      <c r="H319" s="214">
        <f>H320+H329+H333+H337+H342+H352</f>
        <v>18353.010000000002</v>
      </c>
      <c r="I319" s="214">
        <f aca="true" t="shared" si="122" ref="I319:S319">I320+I329+I333+I337+I342+I352</f>
        <v>18222.61</v>
      </c>
      <c r="J319" s="214">
        <f t="shared" si="122"/>
        <v>16937.905000000002</v>
      </c>
      <c r="K319" s="214">
        <f t="shared" si="122"/>
        <v>3880.2</v>
      </c>
      <c r="L319" s="214">
        <f t="shared" si="122"/>
        <v>16937.905000000002</v>
      </c>
      <c r="M319" s="214">
        <f t="shared" si="122"/>
        <v>8900.289</v>
      </c>
      <c r="N319" s="214">
        <f t="shared" si="122"/>
        <v>17313.9</v>
      </c>
      <c r="O319" s="214">
        <f t="shared" si="122"/>
        <v>13429.050000000001</v>
      </c>
      <c r="P319" s="214">
        <f t="shared" si="122"/>
        <v>18521.300000000003</v>
      </c>
      <c r="Q319" s="214">
        <f t="shared" si="122"/>
        <v>18415.930000000004</v>
      </c>
      <c r="R319" s="214">
        <f t="shared" si="122"/>
        <v>16488.800000000003</v>
      </c>
      <c r="S319" s="214">
        <f t="shared" si="122"/>
        <v>16488.800000000003</v>
      </c>
      <c r="T319" s="208"/>
    </row>
    <row r="320" spans="1:20" s="6" customFormat="1" ht="22.5" customHeight="1">
      <c r="A320" s="351" t="s">
        <v>161</v>
      </c>
      <c r="B320" s="351" t="s">
        <v>186</v>
      </c>
      <c r="C320" s="54" t="s">
        <v>23</v>
      </c>
      <c r="D320" s="56"/>
      <c r="E320" s="56"/>
      <c r="F320" s="63"/>
      <c r="G320" s="55"/>
      <c r="H320" s="72">
        <f>H322+H326+H328</f>
        <v>14372.29</v>
      </c>
      <c r="I320" s="72">
        <f aca="true" t="shared" si="123" ref="I320:S320">I322+I326+I328</f>
        <v>14246.4</v>
      </c>
      <c r="J320" s="72">
        <f t="shared" si="123"/>
        <v>13146.705000000002</v>
      </c>
      <c r="K320" s="72">
        <f t="shared" si="123"/>
        <v>3077.8500000000004</v>
      </c>
      <c r="L320" s="72">
        <f t="shared" si="123"/>
        <v>13146.705000000002</v>
      </c>
      <c r="M320" s="72">
        <f t="shared" si="123"/>
        <v>7060.049000000001</v>
      </c>
      <c r="N320" s="72">
        <f t="shared" si="123"/>
        <v>13522.7</v>
      </c>
      <c r="O320" s="72">
        <f t="shared" si="123"/>
        <v>10477.2</v>
      </c>
      <c r="P320" s="72">
        <f t="shared" si="123"/>
        <v>14261.1</v>
      </c>
      <c r="Q320" s="72">
        <f t="shared" si="123"/>
        <v>14167.130000000001</v>
      </c>
      <c r="R320" s="72">
        <f t="shared" si="123"/>
        <v>13334.900000000001</v>
      </c>
      <c r="S320" s="72">
        <f t="shared" si="123"/>
        <v>13334.900000000001</v>
      </c>
      <c r="T320" s="61"/>
    </row>
    <row r="321" spans="1:20" s="6" customFormat="1" ht="22.5" customHeight="1">
      <c r="A321" s="351"/>
      <c r="B321" s="351"/>
      <c r="C321" s="54" t="s">
        <v>36</v>
      </c>
      <c r="D321" s="195"/>
      <c r="E321" s="195"/>
      <c r="F321" s="63"/>
      <c r="G321" s="55"/>
      <c r="H321" s="72"/>
      <c r="I321" s="72"/>
      <c r="J321" s="72"/>
      <c r="K321" s="167"/>
      <c r="L321" s="72"/>
      <c r="M321" s="72"/>
      <c r="N321" s="72"/>
      <c r="O321" s="72"/>
      <c r="P321" s="72"/>
      <c r="Q321" s="72"/>
      <c r="R321" s="72"/>
      <c r="S321" s="72"/>
      <c r="T321" s="61"/>
    </row>
    <row r="322" spans="1:20" s="6" customFormat="1" ht="17.25" customHeight="1">
      <c r="A322" s="351"/>
      <c r="B322" s="351"/>
      <c r="C322" s="312" t="s">
        <v>158</v>
      </c>
      <c r="D322" s="302" t="s">
        <v>65</v>
      </c>
      <c r="E322" s="302" t="s">
        <v>168</v>
      </c>
      <c r="F322" s="302" t="s">
        <v>220</v>
      </c>
      <c r="G322" s="55">
        <v>110</v>
      </c>
      <c r="H322" s="59">
        <f>H323+H324+H325</f>
        <v>12765.36</v>
      </c>
      <c r="I322" s="59">
        <f aca="true" t="shared" si="124" ref="I322:S322">I323+I324+I325</f>
        <v>12765.27</v>
      </c>
      <c r="J322" s="59">
        <f t="shared" si="124"/>
        <v>11963.2</v>
      </c>
      <c r="K322" s="59">
        <f t="shared" si="124"/>
        <v>2584.88</v>
      </c>
      <c r="L322" s="59">
        <f t="shared" si="124"/>
        <v>11963.2</v>
      </c>
      <c r="M322" s="59">
        <f t="shared" si="124"/>
        <v>6185.700000000001</v>
      </c>
      <c r="N322" s="59">
        <f t="shared" si="124"/>
        <v>11963.2</v>
      </c>
      <c r="O322" s="59">
        <f t="shared" si="124"/>
        <v>9254.77</v>
      </c>
      <c r="P322" s="59">
        <f t="shared" si="124"/>
        <v>12397.6</v>
      </c>
      <c r="Q322" s="59">
        <f t="shared" si="124"/>
        <v>12378.9</v>
      </c>
      <c r="R322" s="59">
        <f t="shared" si="124"/>
        <v>11963.2</v>
      </c>
      <c r="S322" s="59">
        <f t="shared" si="124"/>
        <v>11963.2</v>
      </c>
      <c r="T322" s="61"/>
    </row>
    <row r="323" spans="1:20" s="6" customFormat="1" ht="17.25" customHeight="1">
      <c r="A323" s="351"/>
      <c r="B323" s="351"/>
      <c r="C323" s="320"/>
      <c r="D323" s="303"/>
      <c r="E323" s="303"/>
      <c r="F323" s="303"/>
      <c r="G323" s="55">
        <v>111</v>
      </c>
      <c r="H323" s="59">
        <v>9859.39</v>
      </c>
      <c r="I323" s="59">
        <v>9859.39</v>
      </c>
      <c r="J323" s="59">
        <v>9182.2</v>
      </c>
      <c r="K323" s="59">
        <v>1912.88</v>
      </c>
      <c r="L323" s="59">
        <v>9182.2</v>
      </c>
      <c r="M323" s="59">
        <v>4790.1</v>
      </c>
      <c r="N323" s="59">
        <v>9182.2</v>
      </c>
      <c r="O323" s="59">
        <v>7009.15</v>
      </c>
      <c r="P323" s="59">
        <v>9497.5</v>
      </c>
      <c r="Q323" s="59">
        <v>9486.8</v>
      </c>
      <c r="R323" s="59">
        <v>9182.2</v>
      </c>
      <c r="S323" s="59">
        <v>9182.2</v>
      </c>
      <c r="T323" s="61"/>
    </row>
    <row r="324" spans="1:20" s="6" customFormat="1" ht="17.25" customHeight="1">
      <c r="A324" s="351"/>
      <c r="B324" s="351"/>
      <c r="C324" s="320"/>
      <c r="D324" s="303"/>
      <c r="E324" s="303"/>
      <c r="F324" s="303"/>
      <c r="G324" s="55">
        <v>112</v>
      </c>
      <c r="H324" s="59">
        <v>8.45</v>
      </c>
      <c r="I324" s="59">
        <v>8.36</v>
      </c>
      <c r="J324" s="59">
        <v>8</v>
      </c>
      <c r="K324" s="59"/>
      <c r="L324" s="59">
        <v>8</v>
      </c>
      <c r="M324" s="59"/>
      <c r="N324" s="59">
        <v>8</v>
      </c>
      <c r="O324" s="59"/>
      <c r="P324" s="59">
        <v>8</v>
      </c>
      <c r="Q324" s="59"/>
      <c r="R324" s="59">
        <v>8</v>
      </c>
      <c r="S324" s="59">
        <v>8</v>
      </c>
      <c r="T324" s="61"/>
    </row>
    <row r="325" spans="1:20" s="6" customFormat="1" ht="17.25" customHeight="1">
      <c r="A325" s="351"/>
      <c r="B325" s="351"/>
      <c r="C325" s="320"/>
      <c r="D325" s="303"/>
      <c r="E325" s="303"/>
      <c r="F325" s="303"/>
      <c r="G325" s="55">
        <v>119</v>
      </c>
      <c r="H325" s="59">
        <v>2897.52</v>
      </c>
      <c r="I325" s="59">
        <v>2897.52</v>
      </c>
      <c r="J325" s="59">
        <v>2773</v>
      </c>
      <c r="K325" s="59">
        <v>672</v>
      </c>
      <c r="L325" s="59">
        <v>2773</v>
      </c>
      <c r="M325" s="59">
        <v>1395.6</v>
      </c>
      <c r="N325" s="6">
        <v>2773</v>
      </c>
      <c r="O325" s="59">
        <v>2245.62</v>
      </c>
      <c r="P325" s="59">
        <v>2892.1</v>
      </c>
      <c r="Q325" s="59">
        <v>2892.1</v>
      </c>
      <c r="R325" s="59">
        <v>2773</v>
      </c>
      <c r="S325" s="59">
        <v>2773</v>
      </c>
      <c r="T325" s="61"/>
    </row>
    <row r="326" spans="1:20" s="6" customFormat="1" ht="17.25" customHeight="1">
      <c r="A326" s="351"/>
      <c r="B326" s="351"/>
      <c r="C326" s="320"/>
      <c r="D326" s="303"/>
      <c r="E326" s="303"/>
      <c r="F326" s="303"/>
      <c r="G326" s="55">
        <v>240</v>
      </c>
      <c r="H326" s="59">
        <f>H327</f>
        <v>1594.93</v>
      </c>
      <c r="I326" s="59">
        <f aca="true" t="shared" si="125" ref="I326:S326">I327</f>
        <v>1471.74</v>
      </c>
      <c r="J326" s="59">
        <f t="shared" si="125"/>
        <v>1171.505</v>
      </c>
      <c r="K326" s="59">
        <f t="shared" si="125"/>
        <v>484.22</v>
      </c>
      <c r="L326" s="59">
        <f t="shared" si="125"/>
        <v>1171.505</v>
      </c>
      <c r="M326" s="59">
        <f t="shared" si="125"/>
        <v>865.549</v>
      </c>
      <c r="N326" s="59">
        <f t="shared" si="125"/>
        <v>1547.5</v>
      </c>
      <c r="O326" s="59">
        <f t="shared" si="125"/>
        <v>1211.45</v>
      </c>
      <c r="P326" s="59">
        <f t="shared" si="125"/>
        <v>1851.5</v>
      </c>
      <c r="Q326" s="59">
        <f t="shared" si="125"/>
        <v>1778.03</v>
      </c>
      <c r="R326" s="59">
        <f t="shared" si="125"/>
        <v>1359.7</v>
      </c>
      <c r="S326" s="59">
        <f t="shared" si="125"/>
        <v>1359.7</v>
      </c>
      <c r="T326" s="61"/>
    </row>
    <row r="327" spans="1:20" s="6" customFormat="1" ht="17.25" customHeight="1">
      <c r="A327" s="351"/>
      <c r="B327" s="351"/>
      <c r="C327" s="320"/>
      <c r="D327" s="303"/>
      <c r="E327" s="303"/>
      <c r="F327" s="303"/>
      <c r="G327" s="55">
        <v>244</v>
      </c>
      <c r="H327" s="59">
        <v>1594.93</v>
      </c>
      <c r="I327" s="59">
        <v>1471.74</v>
      </c>
      <c r="J327" s="59">
        <v>1171.505</v>
      </c>
      <c r="K327" s="59">
        <v>484.22</v>
      </c>
      <c r="L327" s="59">
        <v>1171.505</v>
      </c>
      <c r="M327" s="59">
        <v>865.549</v>
      </c>
      <c r="N327" s="59">
        <v>1547.5</v>
      </c>
      <c r="O327" s="59">
        <v>1211.45</v>
      </c>
      <c r="P327" s="59">
        <v>1851.5</v>
      </c>
      <c r="Q327" s="59">
        <v>1778.03</v>
      </c>
      <c r="R327" s="59">
        <v>1359.7</v>
      </c>
      <c r="S327" s="59">
        <v>1359.7</v>
      </c>
      <c r="T327" s="61"/>
    </row>
    <row r="328" spans="1:20" s="6" customFormat="1" ht="17.25" customHeight="1">
      <c r="A328" s="351"/>
      <c r="B328" s="351"/>
      <c r="C328" s="313"/>
      <c r="D328" s="311"/>
      <c r="E328" s="311"/>
      <c r="F328" s="311"/>
      <c r="G328" s="55">
        <v>853</v>
      </c>
      <c r="H328" s="72">
        <v>12</v>
      </c>
      <c r="I328" s="59">
        <v>9.39</v>
      </c>
      <c r="J328" s="59">
        <v>12</v>
      </c>
      <c r="K328" s="59">
        <v>8.75</v>
      </c>
      <c r="L328" s="59">
        <v>12</v>
      </c>
      <c r="M328" s="59">
        <v>8.8</v>
      </c>
      <c r="N328" s="59">
        <v>12</v>
      </c>
      <c r="O328" s="59">
        <v>10.98</v>
      </c>
      <c r="P328" s="59">
        <v>12</v>
      </c>
      <c r="Q328" s="59">
        <v>10.2</v>
      </c>
      <c r="R328" s="59">
        <v>12</v>
      </c>
      <c r="S328" s="59">
        <v>12</v>
      </c>
      <c r="T328" s="61"/>
    </row>
    <row r="329" spans="1:20" s="6" customFormat="1" ht="22.5" customHeight="1">
      <c r="A329" s="295" t="s">
        <v>164</v>
      </c>
      <c r="B329" s="295" t="s">
        <v>845</v>
      </c>
      <c r="C329" s="161" t="s">
        <v>23</v>
      </c>
      <c r="D329" s="94"/>
      <c r="E329" s="94"/>
      <c r="F329" s="94"/>
      <c r="G329" s="55"/>
      <c r="H329" s="72">
        <f>H331+H332</f>
        <v>0</v>
      </c>
      <c r="I329" s="72">
        <f aca="true" t="shared" si="126" ref="I329:S329">I331+I332</f>
        <v>0</v>
      </c>
      <c r="J329" s="72">
        <f t="shared" si="126"/>
        <v>509.1</v>
      </c>
      <c r="K329" s="72">
        <f t="shared" si="126"/>
        <v>85.72</v>
      </c>
      <c r="L329" s="72">
        <f t="shared" si="126"/>
        <v>509.1</v>
      </c>
      <c r="M329" s="72">
        <f t="shared" si="126"/>
        <v>190.81</v>
      </c>
      <c r="N329" s="72">
        <f t="shared" si="126"/>
        <v>509.1</v>
      </c>
      <c r="O329" s="72">
        <f t="shared" si="126"/>
        <v>278.68</v>
      </c>
      <c r="P329" s="72">
        <f t="shared" si="126"/>
        <v>509.1</v>
      </c>
      <c r="Q329" s="72">
        <f t="shared" si="126"/>
        <v>501.20000000000005</v>
      </c>
      <c r="R329" s="72">
        <f t="shared" si="126"/>
        <v>0</v>
      </c>
      <c r="S329" s="72">
        <f t="shared" si="126"/>
        <v>0</v>
      </c>
      <c r="T329" s="61"/>
    </row>
    <row r="330" spans="1:20" s="6" customFormat="1" ht="23.25" customHeight="1">
      <c r="A330" s="299"/>
      <c r="B330" s="299"/>
      <c r="C330" s="161" t="s">
        <v>36</v>
      </c>
      <c r="D330" s="216"/>
      <c r="E330" s="216"/>
      <c r="F330" s="216"/>
      <c r="G330" s="55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61"/>
    </row>
    <row r="331" spans="1:20" s="6" customFormat="1" ht="28.5" customHeight="1">
      <c r="A331" s="299"/>
      <c r="B331" s="299"/>
      <c r="C331" s="312" t="s">
        <v>158</v>
      </c>
      <c r="D331" s="302" t="s">
        <v>65</v>
      </c>
      <c r="E331" s="302" t="s">
        <v>168</v>
      </c>
      <c r="F331" s="302" t="s">
        <v>846</v>
      </c>
      <c r="G331" s="55">
        <v>111</v>
      </c>
      <c r="H331" s="72"/>
      <c r="I331" s="59"/>
      <c r="J331" s="59">
        <v>391</v>
      </c>
      <c r="K331" s="59">
        <v>64.46</v>
      </c>
      <c r="L331" s="59">
        <v>391</v>
      </c>
      <c r="M331" s="59">
        <v>146.3</v>
      </c>
      <c r="N331" s="59">
        <v>391</v>
      </c>
      <c r="O331" s="59">
        <v>214.27</v>
      </c>
      <c r="P331" s="59">
        <v>395.3</v>
      </c>
      <c r="Q331" s="59">
        <v>390.6</v>
      </c>
      <c r="R331" s="59">
        <v>0</v>
      </c>
      <c r="S331" s="59">
        <v>0</v>
      </c>
      <c r="T331" s="61"/>
    </row>
    <row r="332" spans="1:20" s="6" customFormat="1" ht="30.75" customHeight="1">
      <c r="A332" s="350"/>
      <c r="B332" s="350"/>
      <c r="C332" s="313"/>
      <c r="D332" s="311"/>
      <c r="E332" s="311"/>
      <c r="F332" s="311"/>
      <c r="G332" s="55">
        <v>119</v>
      </c>
      <c r="H332" s="72"/>
      <c r="I332" s="59"/>
      <c r="J332" s="59">
        <v>118.1</v>
      </c>
      <c r="K332" s="59">
        <v>21.26</v>
      </c>
      <c r="L332" s="59">
        <v>118.1</v>
      </c>
      <c r="M332" s="59">
        <v>44.51</v>
      </c>
      <c r="N332" s="59">
        <v>118.1</v>
      </c>
      <c r="O332" s="59">
        <v>64.41</v>
      </c>
      <c r="P332" s="59">
        <v>113.8</v>
      </c>
      <c r="Q332" s="59">
        <v>110.6</v>
      </c>
      <c r="R332" s="59">
        <v>0</v>
      </c>
      <c r="S332" s="59">
        <v>0</v>
      </c>
      <c r="T332" s="61"/>
    </row>
    <row r="333" spans="1:20" s="6" customFormat="1" ht="24.75" customHeight="1">
      <c r="A333" s="295" t="s">
        <v>165</v>
      </c>
      <c r="B333" s="295" t="s">
        <v>715</v>
      </c>
      <c r="C333" s="192" t="s">
        <v>23</v>
      </c>
      <c r="D333" s="94"/>
      <c r="E333" s="94"/>
      <c r="F333" s="94"/>
      <c r="G333" s="55"/>
      <c r="H333" s="72">
        <f>H335+H336</f>
        <v>247.69</v>
      </c>
      <c r="I333" s="72">
        <f aca="true" t="shared" si="127" ref="I333:S333">I335+I336</f>
        <v>247.69</v>
      </c>
      <c r="J333" s="72">
        <f t="shared" si="127"/>
        <v>0</v>
      </c>
      <c r="K333" s="72">
        <f t="shared" si="127"/>
        <v>0</v>
      </c>
      <c r="L333" s="72">
        <f t="shared" si="127"/>
        <v>0</v>
      </c>
      <c r="M333" s="72">
        <f t="shared" si="127"/>
        <v>0</v>
      </c>
      <c r="N333" s="72">
        <f t="shared" si="127"/>
        <v>0</v>
      </c>
      <c r="O333" s="72">
        <f t="shared" si="127"/>
        <v>0</v>
      </c>
      <c r="P333" s="72">
        <f t="shared" si="127"/>
        <v>0</v>
      </c>
      <c r="Q333" s="72">
        <f t="shared" si="127"/>
        <v>0</v>
      </c>
      <c r="R333" s="72">
        <f t="shared" si="127"/>
        <v>0</v>
      </c>
      <c r="S333" s="72">
        <f t="shared" si="127"/>
        <v>0</v>
      </c>
      <c r="T333" s="61"/>
    </row>
    <row r="334" spans="1:20" s="6" customFormat="1" ht="22.5" customHeight="1">
      <c r="A334" s="299"/>
      <c r="B334" s="299"/>
      <c r="C334" s="192" t="s">
        <v>36</v>
      </c>
      <c r="D334" s="216"/>
      <c r="E334" s="216"/>
      <c r="F334" s="216"/>
      <c r="G334" s="55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61"/>
    </row>
    <row r="335" spans="1:20" s="6" customFormat="1" ht="27" customHeight="1">
      <c r="A335" s="299"/>
      <c r="B335" s="299"/>
      <c r="C335" s="312" t="s">
        <v>158</v>
      </c>
      <c r="D335" s="302" t="s">
        <v>65</v>
      </c>
      <c r="E335" s="302" t="s">
        <v>168</v>
      </c>
      <c r="F335" s="302" t="s">
        <v>716</v>
      </c>
      <c r="G335" s="55">
        <v>111</v>
      </c>
      <c r="H335" s="72">
        <v>165.63</v>
      </c>
      <c r="I335" s="59">
        <v>165.63</v>
      </c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61"/>
    </row>
    <row r="336" spans="1:20" s="6" customFormat="1" ht="29.25" customHeight="1">
      <c r="A336" s="350"/>
      <c r="B336" s="350"/>
      <c r="C336" s="313"/>
      <c r="D336" s="311"/>
      <c r="E336" s="311"/>
      <c r="F336" s="311"/>
      <c r="G336" s="55">
        <v>119</v>
      </c>
      <c r="H336" s="72">
        <v>82.06</v>
      </c>
      <c r="I336" s="59">
        <v>82.06</v>
      </c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61"/>
    </row>
    <row r="337" spans="1:20" s="6" customFormat="1" ht="21.75" customHeight="1">
      <c r="A337" s="351" t="s">
        <v>166</v>
      </c>
      <c r="B337" s="344" t="s">
        <v>845</v>
      </c>
      <c r="C337" s="54" t="s">
        <v>23</v>
      </c>
      <c r="D337" s="56"/>
      <c r="E337" s="56"/>
      <c r="F337" s="56"/>
      <c r="G337" s="55"/>
      <c r="H337" s="72">
        <f>H339</f>
        <v>0</v>
      </c>
      <c r="I337" s="72">
        <f aca="true" t="shared" si="128" ref="I337:S337">I339</f>
        <v>0</v>
      </c>
      <c r="J337" s="72">
        <f t="shared" si="128"/>
        <v>128.2</v>
      </c>
      <c r="K337" s="72">
        <f t="shared" si="128"/>
        <v>19.060000000000002</v>
      </c>
      <c r="L337" s="72">
        <f t="shared" si="128"/>
        <v>128.2</v>
      </c>
      <c r="M337" s="72">
        <f t="shared" si="128"/>
        <v>46.96</v>
      </c>
      <c r="N337" s="72">
        <f t="shared" si="128"/>
        <v>128.2</v>
      </c>
      <c r="O337" s="72">
        <f t="shared" si="128"/>
        <v>66.38</v>
      </c>
      <c r="P337" s="72">
        <f t="shared" si="128"/>
        <v>128.2</v>
      </c>
      <c r="Q337" s="72">
        <f t="shared" si="128"/>
        <v>128.2</v>
      </c>
      <c r="R337" s="72">
        <f t="shared" si="128"/>
        <v>0</v>
      </c>
      <c r="S337" s="72">
        <f t="shared" si="128"/>
        <v>0</v>
      </c>
      <c r="T337" s="61"/>
    </row>
    <row r="338" spans="1:20" s="6" customFormat="1" ht="21" customHeight="1">
      <c r="A338" s="351"/>
      <c r="B338" s="345"/>
      <c r="C338" s="54" t="s">
        <v>36</v>
      </c>
      <c r="D338" s="195"/>
      <c r="E338" s="195"/>
      <c r="F338" s="195"/>
      <c r="G338" s="55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61"/>
    </row>
    <row r="339" spans="1:20" s="6" customFormat="1" ht="20.25" customHeight="1">
      <c r="A339" s="351"/>
      <c r="B339" s="345"/>
      <c r="C339" s="312" t="s">
        <v>158</v>
      </c>
      <c r="D339" s="302" t="s">
        <v>65</v>
      </c>
      <c r="E339" s="302" t="s">
        <v>168</v>
      </c>
      <c r="F339" s="302" t="s">
        <v>846</v>
      </c>
      <c r="G339" s="55">
        <v>120</v>
      </c>
      <c r="H339" s="59">
        <f>H340+H341</f>
        <v>0</v>
      </c>
      <c r="I339" s="59">
        <f aca="true" t="shared" si="129" ref="I339:S339">I340+I341</f>
        <v>0</v>
      </c>
      <c r="J339" s="59">
        <f t="shared" si="129"/>
        <v>128.2</v>
      </c>
      <c r="K339" s="59">
        <f t="shared" si="129"/>
        <v>19.060000000000002</v>
      </c>
      <c r="L339" s="59">
        <f t="shared" si="129"/>
        <v>128.2</v>
      </c>
      <c r="M339" s="59">
        <f t="shared" si="129"/>
        <v>46.96</v>
      </c>
      <c r="N339" s="59">
        <f t="shared" si="129"/>
        <v>128.2</v>
      </c>
      <c r="O339" s="59">
        <f t="shared" si="129"/>
        <v>66.38</v>
      </c>
      <c r="P339" s="59">
        <f t="shared" si="129"/>
        <v>128.2</v>
      </c>
      <c r="Q339" s="59">
        <f t="shared" si="129"/>
        <v>128.2</v>
      </c>
      <c r="R339" s="59">
        <f t="shared" si="129"/>
        <v>0</v>
      </c>
      <c r="S339" s="59">
        <f t="shared" si="129"/>
        <v>0</v>
      </c>
      <c r="T339" s="61"/>
    </row>
    <row r="340" spans="1:20" s="6" customFormat="1" ht="20.25" customHeight="1">
      <c r="A340" s="351"/>
      <c r="B340" s="345"/>
      <c r="C340" s="320"/>
      <c r="D340" s="303"/>
      <c r="E340" s="303"/>
      <c r="F340" s="303"/>
      <c r="G340" s="55">
        <v>121</v>
      </c>
      <c r="H340" s="59"/>
      <c r="I340" s="59"/>
      <c r="J340" s="59">
        <v>98.5</v>
      </c>
      <c r="K340" s="59">
        <v>14.64</v>
      </c>
      <c r="L340" s="59">
        <v>98.5</v>
      </c>
      <c r="M340" s="59">
        <v>36.07</v>
      </c>
      <c r="N340" s="59">
        <v>98.5</v>
      </c>
      <c r="O340" s="59">
        <v>50.82</v>
      </c>
      <c r="P340" s="59">
        <v>97.1</v>
      </c>
      <c r="Q340" s="59">
        <v>97.1</v>
      </c>
      <c r="R340" s="59">
        <v>0</v>
      </c>
      <c r="S340" s="59">
        <v>0</v>
      </c>
      <c r="T340" s="61"/>
    </row>
    <row r="341" spans="1:20" s="6" customFormat="1" ht="20.25" customHeight="1">
      <c r="A341" s="351"/>
      <c r="B341" s="345"/>
      <c r="C341" s="313"/>
      <c r="D341" s="303"/>
      <c r="E341" s="303"/>
      <c r="F341" s="303"/>
      <c r="G341" s="55">
        <v>129</v>
      </c>
      <c r="H341" s="59"/>
      <c r="I341" s="59"/>
      <c r="J341" s="59">
        <v>29.7</v>
      </c>
      <c r="K341" s="59">
        <v>4.42</v>
      </c>
      <c r="L341" s="59">
        <v>29.7</v>
      </c>
      <c r="M341" s="59">
        <v>10.89</v>
      </c>
      <c r="N341" s="59">
        <v>29.7</v>
      </c>
      <c r="O341" s="59">
        <v>15.56</v>
      </c>
      <c r="P341" s="59">
        <v>31.1</v>
      </c>
      <c r="Q341" s="59">
        <v>31.1</v>
      </c>
      <c r="R341" s="59">
        <v>0</v>
      </c>
      <c r="S341" s="59">
        <v>0</v>
      </c>
      <c r="T341" s="61"/>
    </row>
    <row r="342" spans="1:20" s="6" customFormat="1" ht="24.75" customHeight="1">
      <c r="A342" s="351" t="s">
        <v>167</v>
      </c>
      <c r="B342" s="344" t="s">
        <v>847</v>
      </c>
      <c r="C342" s="192" t="s">
        <v>23</v>
      </c>
      <c r="D342" s="193"/>
      <c r="E342" s="193"/>
      <c r="F342" s="193"/>
      <c r="G342" s="55"/>
      <c r="H342" s="73">
        <f>H344+H348+H350+H351</f>
        <v>3733.03</v>
      </c>
      <c r="I342" s="73">
        <f aca="true" t="shared" si="130" ref="I342:S342">I344+I348+I350+I351</f>
        <v>3728.52</v>
      </c>
      <c r="J342" s="73">
        <f t="shared" si="130"/>
        <v>3153.9</v>
      </c>
      <c r="K342" s="73">
        <f t="shared" si="130"/>
        <v>697.5699999999999</v>
      </c>
      <c r="L342" s="73">
        <f t="shared" si="130"/>
        <v>3153.9</v>
      </c>
      <c r="M342" s="73">
        <f t="shared" si="130"/>
        <v>1602.47</v>
      </c>
      <c r="N342" s="73">
        <f t="shared" si="130"/>
        <v>3153.9</v>
      </c>
      <c r="O342" s="73">
        <f t="shared" si="130"/>
        <v>2606.7900000000004</v>
      </c>
      <c r="P342" s="73">
        <f t="shared" si="130"/>
        <v>3405.2000000000003</v>
      </c>
      <c r="Q342" s="73">
        <f t="shared" si="130"/>
        <v>3401.7000000000003</v>
      </c>
      <c r="R342" s="73">
        <f t="shared" si="130"/>
        <v>3153.9</v>
      </c>
      <c r="S342" s="73">
        <f t="shared" si="130"/>
        <v>3153.9</v>
      </c>
      <c r="T342" s="61"/>
    </row>
    <row r="343" spans="1:20" s="6" customFormat="1" ht="24.75" customHeight="1">
      <c r="A343" s="351"/>
      <c r="B343" s="345"/>
      <c r="C343" s="192" t="s">
        <v>36</v>
      </c>
      <c r="D343" s="194"/>
      <c r="E343" s="194"/>
      <c r="F343" s="194"/>
      <c r="G343" s="55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61"/>
    </row>
    <row r="344" spans="1:20" s="6" customFormat="1" ht="20.25" customHeight="1">
      <c r="A344" s="351"/>
      <c r="B344" s="345"/>
      <c r="C344" s="312" t="s">
        <v>158</v>
      </c>
      <c r="D344" s="302" t="s">
        <v>65</v>
      </c>
      <c r="E344" s="302" t="s">
        <v>168</v>
      </c>
      <c r="F344" s="302" t="s">
        <v>876</v>
      </c>
      <c r="G344" s="55">
        <v>120</v>
      </c>
      <c r="H344" s="59">
        <f>H345+H346+H347</f>
        <v>3717.53</v>
      </c>
      <c r="I344" s="59">
        <f aca="true" t="shared" si="131" ref="I344:S344">I345+I346+I347</f>
        <v>3714.92</v>
      </c>
      <c r="J344" s="59">
        <f t="shared" si="131"/>
        <v>3148.9</v>
      </c>
      <c r="K344" s="59">
        <f t="shared" si="131"/>
        <v>694.77</v>
      </c>
      <c r="L344" s="59">
        <f t="shared" si="131"/>
        <v>3148.9</v>
      </c>
      <c r="M344" s="59">
        <f t="shared" si="131"/>
        <v>1599.67</v>
      </c>
      <c r="N344" s="59">
        <f t="shared" si="131"/>
        <v>3148.9</v>
      </c>
      <c r="O344" s="59">
        <f t="shared" si="131"/>
        <v>2603.9900000000002</v>
      </c>
      <c r="P344" s="59">
        <f t="shared" si="131"/>
        <v>3400.2000000000003</v>
      </c>
      <c r="Q344" s="59">
        <f t="shared" si="131"/>
        <v>3396.7000000000003</v>
      </c>
      <c r="R344" s="59">
        <f t="shared" si="131"/>
        <v>3148.9</v>
      </c>
      <c r="S344" s="59">
        <f t="shared" si="131"/>
        <v>3148.9</v>
      </c>
      <c r="T344" s="61"/>
    </row>
    <row r="345" spans="1:20" s="6" customFormat="1" ht="20.25" customHeight="1">
      <c r="A345" s="351"/>
      <c r="B345" s="345"/>
      <c r="C345" s="320"/>
      <c r="D345" s="303"/>
      <c r="E345" s="303"/>
      <c r="F345" s="303"/>
      <c r="G345" s="55">
        <v>121</v>
      </c>
      <c r="H345" s="59">
        <v>2873.82</v>
      </c>
      <c r="I345" s="59">
        <v>2873.78</v>
      </c>
      <c r="J345" s="59">
        <v>2415.8</v>
      </c>
      <c r="K345" s="59">
        <v>508.17</v>
      </c>
      <c r="L345" s="59">
        <v>2415.8</v>
      </c>
      <c r="M345" s="59">
        <v>1243.47</v>
      </c>
      <c r="N345" s="59">
        <v>2415.8</v>
      </c>
      <c r="O345" s="59">
        <v>1977.39</v>
      </c>
      <c r="P345" s="59">
        <v>2631.3</v>
      </c>
      <c r="Q345" s="59">
        <v>2631.3</v>
      </c>
      <c r="R345" s="59">
        <v>2415.8</v>
      </c>
      <c r="S345" s="59">
        <v>2415.8</v>
      </c>
      <c r="T345" s="61"/>
    </row>
    <row r="346" spans="1:20" s="6" customFormat="1" ht="21" customHeight="1">
      <c r="A346" s="351"/>
      <c r="B346" s="345"/>
      <c r="C346" s="320"/>
      <c r="D346" s="303"/>
      <c r="E346" s="303"/>
      <c r="F346" s="303"/>
      <c r="G346" s="55">
        <v>122</v>
      </c>
      <c r="H346" s="59">
        <v>3.5</v>
      </c>
      <c r="I346" s="59">
        <v>0.94</v>
      </c>
      <c r="J346" s="59">
        <v>3.5</v>
      </c>
      <c r="K346" s="59"/>
      <c r="L346" s="59">
        <v>3.5</v>
      </c>
      <c r="M346" s="59"/>
      <c r="N346" s="59">
        <v>3.5</v>
      </c>
      <c r="O346" s="59"/>
      <c r="P346" s="59">
        <v>3.5</v>
      </c>
      <c r="Q346" s="59"/>
      <c r="R346" s="59">
        <v>3.5</v>
      </c>
      <c r="S346" s="59">
        <v>3.5</v>
      </c>
      <c r="T346" s="61"/>
    </row>
    <row r="347" spans="1:20" s="6" customFormat="1" ht="21" customHeight="1">
      <c r="A347" s="351"/>
      <c r="B347" s="345"/>
      <c r="C347" s="320"/>
      <c r="D347" s="303"/>
      <c r="E347" s="303"/>
      <c r="F347" s="303"/>
      <c r="G347" s="55">
        <v>129</v>
      </c>
      <c r="H347" s="59">
        <v>840.21</v>
      </c>
      <c r="I347" s="59">
        <v>840.2</v>
      </c>
      <c r="J347" s="59">
        <v>729.6</v>
      </c>
      <c r="K347" s="59">
        <v>186.6</v>
      </c>
      <c r="L347" s="59">
        <v>729.6</v>
      </c>
      <c r="M347" s="59">
        <v>356.2</v>
      </c>
      <c r="N347" s="59">
        <v>729.6</v>
      </c>
      <c r="O347" s="59">
        <v>626.6</v>
      </c>
      <c r="P347" s="59">
        <v>765.4</v>
      </c>
      <c r="Q347" s="59">
        <v>765.4</v>
      </c>
      <c r="R347" s="59">
        <v>729.6</v>
      </c>
      <c r="S347" s="59">
        <v>729.6</v>
      </c>
      <c r="T347" s="61"/>
    </row>
    <row r="348" spans="1:20" s="6" customFormat="1" ht="21" customHeight="1">
      <c r="A348" s="351"/>
      <c r="B348" s="345"/>
      <c r="C348" s="320"/>
      <c r="D348" s="303"/>
      <c r="E348" s="303"/>
      <c r="F348" s="303"/>
      <c r="G348" s="55">
        <v>240</v>
      </c>
      <c r="H348" s="59">
        <f>H349</f>
        <v>15</v>
      </c>
      <c r="I348" s="59">
        <f aca="true" t="shared" si="132" ref="I348:S348">I349</f>
        <v>13.1</v>
      </c>
      <c r="J348" s="59">
        <f t="shared" si="132"/>
        <v>2.2</v>
      </c>
      <c r="K348" s="59">
        <f t="shared" si="132"/>
        <v>0</v>
      </c>
      <c r="L348" s="59">
        <f t="shared" si="132"/>
        <v>2.2</v>
      </c>
      <c r="M348" s="59">
        <f t="shared" si="132"/>
        <v>0</v>
      </c>
      <c r="N348" s="59">
        <f t="shared" si="132"/>
        <v>2.2</v>
      </c>
      <c r="O348" s="59">
        <f t="shared" si="132"/>
        <v>0</v>
      </c>
      <c r="P348" s="59">
        <f t="shared" si="132"/>
        <v>2.2</v>
      </c>
      <c r="Q348" s="59">
        <f t="shared" si="132"/>
        <v>2.2</v>
      </c>
      <c r="R348" s="59">
        <f t="shared" si="132"/>
        <v>5</v>
      </c>
      <c r="S348" s="59">
        <f t="shared" si="132"/>
        <v>5</v>
      </c>
      <c r="T348" s="61"/>
    </row>
    <row r="349" spans="1:20" s="6" customFormat="1" ht="21" customHeight="1">
      <c r="A349" s="351"/>
      <c r="B349" s="345"/>
      <c r="C349" s="320"/>
      <c r="D349" s="303"/>
      <c r="E349" s="303"/>
      <c r="F349" s="303"/>
      <c r="G349" s="55">
        <v>244</v>
      </c>
      <c r="H349" s="59">
        <v>15</v>
      </c>
      <c r="I349" s="59">
        <v>13.1</v>
      </c>
      <c r="J349" s="59">
        <v>2.2</v>
      </c>
      <c r="K349" s="59"/>
      <c r="L349" s="59">
        <v>2.2</v>
      </c>
      <c r="M349" s="59"/>
      <c r="N349" s="59">
        <v>2.2</v>
      </c>
      <c r="O349" s="59"/>
      <c r="P349" s="59">
        <v>2.2</v>
      </c>
      <c r="Q349" s="59">
        <v>2.2</v>
      </c>
      <c r="R349" s="59">
        <v>5</v>
      </c>
      <c r="S349" s="59">
        <v>5</v>
      </c>
      <c r="T349" s="61"/>
    </row>
    <row r="350" spans="1:20" s="6" customFormat="1" ht="21" customHeight="1">
      <c r="A350" s="351"/>
      <c r="B350" s="345"/>
      <c r="C350" s="320"/>
      <c r="D350" s="303"/>
      <c r="E350" s="303"/>
      <c r="F350" s="303"/>
      <c r="G350" s="55">
        <v>852</v>
      </c>
      <c r="H350" s="59"/>
      <c r="I350" s="59"/>
      <c r="J350" s="59">
        <v>2.8</v>
      </c>
      <c r="K350" s="59">
        <v>2.8</v>
      </c>
      <c r="L350" s="59">
        <v>2.8</v>
      </c>
      <c r="M350" s="59">
        <v>2.8</v>
      </c>
      <c r="N350" s="59">
        <v>2.8</v>
      </c>
      <c r="O350" s="59">
        <v>2.8</v>
      </c>
      <c r="P350" s="59">
        <v>2.8</v>
      </c>
      <c r="Q350" s="59">
        <v>2.8</v>
      </c>
      <c r="R350" s="59"/>
      <c r="S350" s="59"/>
      <c r="T350" s="61"/>
    </row>
    <row r="351" spans="1:20" s="6" customFormat="1" ht="24.75" customHeight="1">
      <c r="A351" s="351"/>
      <c r="B351" s="345"/>
      <c r="C351" s="313"/>
      <c r="D351" s="303"/>
      <c r="E351" s="303"/>
      <c r="F351" s="303"/>
      <c r="G351" s="55">
        <v>853</v>
      </c>
      <c r="H351" s="59">
        <v>0.5</v>
      </c>
      <c r="I351" s="59">
        <v>0.5</v>
      </c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61"/>
    </row>
    <row r="352" spans="1:20" s="6" customFormat="1" ht="24.75" customHeight="1">
      <c r="A352" s="295" t="s">
        <v>169</v>
      </c>
      <c r="B352" s="295" t="s">
        <v>877</v>
      </c>
      <c r="C352" s="237" t="s">
        <v>23</v>
      </c>
      <c r="D352" s="236"/>
      <c r="E352" s="236"/>
      <c r="F352" s="236"/>
      <c r="G352" s="55"/>
      <c r="H352" s="73">
        <f>H354</f>
        <v>0</v>
      </c>
      <c r="I352" s="73">
        <f aca="true" t="shared" si="133" ref="I352:S352">I354</f>
        <v>0</v>
      </c>
      <c r="J352" s="73">
        <f t="shared" si="133"/>
        <v>0</v>
      </c>
      <c r="K352" s="73">
        <f t="shared" si="133"/>
        <v>0</v>
      </c>
      <c r="L352" s="73">
        <f t="shared" si="133"/>
        <v>0</v>
      </c>
      <c r="M352" s="73">
        <f t="shared" si="133"/>
        <v>0</v>
      </c>
      <c r="N352" s="73">
        <f t="shared" si="133"/>
        <v>0</v>
      </c>
      <c r="O352" s="73">
        <f t="shared" si="133"/>
        <v>0</v>
      </c>
      <c r="P352" s="73">
        <f t="shared" si="133"/>
        <v>217.70000000000002</v>
      </c>
      <c r="Q352" s="73">
        <f t="shared" si="133"/>
        <v>217.70000000000002</v>
      </c>
      <c r="R352" s="73">
        <f t="shared" si="133"/>
        <v>0</v>
      </c>
      <c r="S352" s="73">
        <f t="shared" si="133"/>
        <v>0</v>
      </c>
      <c r="T352" s="61"/>
    </row>
    <row r="353" spans="1:20" s="6" customFormat="1" ht="24.75" customHeight="1">
      <c r="A353" s="299"/>
      <c r="B353" s="299"/>
      <c r="C353" s="237" t="s">
        <v>36</v>
      </c>
      <c r="D353" s="235"/>
      <c r="E353" s="235"/>
      <c r="F353" s="235"/>
      <c r="G353" s="55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61"/>
    </row>
    <row r="354" spans="1:20" s="6" customFormat="1" ht="20.25" customHeight="1">
      <c r="A354" s="299"/>
      <c r="B354" s="299"/>
      <c r="C354" s="356" t="s">
        <v>158</v>
      </c>
      <c r="D354" s="302" t="s">
        <v>65</v>
      </c>
      <c r="E354" s="302" t="s">
        <v>168</v>
      </c>
      <c r="F354" s="302" t="s">
        <v>878</v>
      </c>
      <c r="G354" s="55">
        <v>120</v>
      </c>
      <c r="H354" s="59">
        <f>SUM(H355:H356)</f>
        <v>0</v>
      </c>
      <c r="I354" s="59">
        <f aca="true" t="shared" si="134" ref="I354:S354">SUM(I355:I356)</f>
        <v>0</v>
      </c>
      <c r="J354" s="59">
        <f t="shared" si="134"/>
        <v>0</v>
      </c>
      <c r="K354" s="59">
        <f t="shared" si="134"/>
        <v>0</v>
      </c>
      <c r="L354" s="59">
        <f t="shared" si="134"/>
        <v>0</v>
      </c>
      <c r="M354" s="59">
        <f t="shared" si="134"/>
        <v>0</v>
      </c>
      <c r="N354" s="59">
        <f t="shared" si="134"/>
        <v>0</v>
      </c>
      <c r="O354" s="59">
        <f t="shared" si="134"/>
        <v>0</v>
      </c>
      <c r="P354" s="59">
        <f t="shared" si="134"/>
        <v>217.70000000000002</v>
      </c>
      <c r="Q354" s="59">
        <f t="shared" si="134"/>
        <v>217.70000000000002</v>
      </c>
      <c r="R354" s="59">
        <f t="shared" si="134"/>
        <v>0</v>
      </c>
      <c r="S354" s="59">
        <f t="shared" si="134"/>
        <v>0</v>
      </c>
      <c r="T354" s="61"/>
    </row>
    <row r="355" spans="1:20" s="6" customFormat="1" ht="20.25" customHeight="1">
      <c r="A355" s="299"/>
      <c r="B355" s="299"/>
      <c r="C355" s="357"/>
      <c r="D355" s="303"/>
      <c r="E355" s="303"/>
      <c r="F355" s="303"/>
      <c r="G355" s="55">
        <v>121</v>
      </c>
      <c r="H355" s="59"/>
      <c r="I355" s="59"/>
      <c r="J355" s="59"/>
      <c r="K355" s="59"/>
      <c r="L355" s="59"/>
      <c r="M355" s="59"/>
      <c r="N355" s="59"/>
      <c r="O355" s="59"/>
      <c r="P355" s="59">
        <v>144.8</v>
      </c>
      <c r="Q355" s="59">
        <v>144.8</v>
      </c>
      <c r="R355" s="59"/>
      <c r="S355" s="59"/>
      <c r="T355" s="61"/>
    </row>
    <row r="356" spans="1:20" s="6" customFormat="1" ht="20.25" customHeight="1">
      <c r="A356" s="350"/>
      <c r="B356" s="350"/>
      <c r="C356" s="358"/>
      <c r="D356" s="311"/>
      <c r="E356" s="311"/>
      <c r="F356" s="311"/>
      <c r="G356" s="55">
        <v>129</v>
      </c>
      <c r="H356" s="59"/>
      <c r="I356" s="59"/>
      <c r="J356" s="59"/>
      <c r="K356" s="59"/>
      <c r="L356" s="59"/>
      <c r="M356" s="59"/>
      <c r="N356" s="59"/>
      <c r="O356" s="59"/>
      <c r="P356" s="59">
        <v>72.9</v>
      </c>
      <c r="Q356" s="59">
        <v>72.9</v>
      </c>
      <c r="R356" s="59"/>
      <c r="S356" s="59"/>
      <c r="T356" s="61"/>
    </row>
    <row r="357" spans="1:20" s="6" customFormat="1" ht="21">
      <c r="A357" s="398" t="s">
        <v>40</v>
      </c>
      <c r="B357" s="398" t="s">
        <v>392</v>
      </c>
      <c r="C357" s="80" t="s">
        <v>23</v>
      </c>
      <c r="D357" s="66"/>
      <c r="E357" s="66"/>
      <c r="F357" s="66"/>
      <c r="G357" s="66"/>
      <c r="H357" s="74">
        <f>H359</f>
        <v>19875.3</v>
      </c>
      <c r="I357" s="74">
        <f aca="true" t="shared" si="135" ref="I357:S357">I359</f>
        <v>19838.1</v>
      </c>
      <c r="J357" s="74">
        <f t="shared" si="135"/>
        <v>5247.2</v>
      </c>
      <c r="K357" s="74">
        <f t="shared" si="135"/>
        <v>5126.4</v>
      </c>
      <c r="L357" s="74">
        <f t="shared" si="135"/>
        <v>12052.9</v>
      </c>
      <c r="M357" s="74">
        <f t="shared" si="135"/>
        <v>11273.6</v>
      </c>
      <c r="N357" s="74">
        <f t="shared" si="135"/>
        <v>18015.6</v>
      </c>
      <c r="O357" s="74">
        <f t="shared" si="135"/>
        <v>16993.5</v>
      </c>
      <c r="P357" s="74">
        <f t="shared" si="135"/>
        <v>24000.2</v>
      </c>
      <c r="Q357" s="74">
        <f t="shared" si="135"/>
        <v>23966.9</v>
      </c>
      <c r="R357" s="74">
        <f t="shared" si="135"/>
        <v>19041.5</v>
      </c>
      <c r="S357" s="74">
        <f t="shared" si="135"/>
        <v>19041.5</v>
      </c>
      <c r="T357" s="75"/>
    </row>
    <row r="358" spans="1:20" ht="21">
      <c r="A358" s="398"/>
      <c r="B358" s="398"/>
      <c r="C358" s="80" t="s">
        <v>36</v>
      </c>
      <c r="D358" s="66"/>
      <c r="E358" s="66"/>
      <c r="F358" s="66"/>
      <c r="G358" s="66"/>
      <c r="H358" s="76"/>
      <c r="I358" s="76"/>
      <c r="J358" s="76"/>
      <c r="K358" s="74"/>
      <c r="L358" s="77"/>
      <c r="M358" s="77"/>
      <c r="N358" s="74"/>
      <c r="O358" s="74"/>
      <c r="P358" s="74"/>
      <c r="Q358" s="74"/>
      <c r="R358" s="76"/>
      <c r="S358" s="74"/>
      <c r="T358" s="75"/>
    </row>
    <row r="359" spans="1:20" ht="74.25">
      <c r="A359" s="398"/>
      <c r="B359" s="398"/>
      <c r="C359" s="75" t="s">
        <v>393</v>
      </c>
      <c r="D359" s="68">
        <v>147</v>
      </c>
      <c r="E359" s="68" t="s">
        <v>394</v>
      </c>
      <c r="F359" s="68" t="s">
        <v>394</v>
      </c>
      <c r="G359" s="68" t="s">
        <v>394</v>
      </c>
      <c r="H359" s="74">
        <f>H360+H363+H366</f>
        <v>19875.3</v>
      </c>
      <c r="I359" s="74">
        <f aca="true" t="shared" si="136" ref="I359:S359">I360+I363+I366</f>
        <v>19838.1</v>
      </c>
      <c r="J359" s="74">
        <f t="shared" si="136"/>
        <v>5247.2</v>
      </c>
      <c r="K359" s="74">
        <f t="shared" si="136"/>
        <v>5126.4</v>
      </c>
      <c r="L359" s="74">
        <f t="shared" si="136"/>
        <v>12052.9</v>
      </c>
      <c r="M359" s="74">
        <f t="shared" si="136"/>
        <v>11273.6</v>
      </c>
      <c r="N359" s="74">
        <f t="shared" si="136"/>
        <v>18015.6</v>
      </c>
      <c r="O359" s="74">
        <f t="shared" si="136"/>
        <v>16993.5</v>
      </c>
      <c r="P359" s="74">
        <f t="shared" si="136"/>
        <v>24000.2</v>
      </c>
      <c r="Q359" s="74">
        <f t="shared" si="136"/>
        <v>23966.9</v>
      </c>
      <c r="R359" s="74">
        <f t="shared" si="136"/>
        <v>19041.5</v>
      </c>
      <c r="S359" s="74">
        <f t="shared" si="136"/>
        <v>19041.5</v>
      </c>
      <c r="T359" s="75"/>
    </row>
    <row r="360" spans="1:20" s="4" customFormat="1" ht="24.75" customHeight="1">
      <c r="A360" s="399" t="s">
        <v>28</v>
      </c>
      <c r="B360" s="399" t="s">
        <v>808</v>
      </c>
      <c r="C360" s="54" t="s">
        <v>23</v>
      </c>
      <c r="D360" s="69"/>
      <c r="E360" s="69"/>
      <c r="F360" s="69"/>
      <c r="G360" s="69"/>
      <c r="H360" s="76">
        <f>H362</f>
        <v>499.4</v>
      </c>
      <c r="I360" s="76">
        <f aca="true" t="shared" si="137" ref="I360:S360">I362</f>
        <v>499.4</v>
      </c>
      <c r="J360" s="76">
        <f t="shared" si="137"/>
        <v>100.5</v>
      </c>
      <c r="K360" s="76">
        <f t="shared" si="137"/>
        <v>80.4</v>
      </c>
      <c r="L360" s="76">
        <f t="shared" si="137"/>
        <v>255</v>
      </c>
      <c r="M360" s="76">
        <f t="shared" si="137"/>
        <v>201.5</v>
      </c>
      <c r="N360" s="76">
        <f t="shared" si="137"/>
        <v>471.4</v>
      </c>
      <c r="O360" s="76">
        <f t="shared" si="137"/>
        <v>405.3</v>
      </c>
      <c r="P360" s="76">
        <f t="shared" si="137"/>
        <v>570.2</v>
      </c>
      <c r="Q360" s="76">
        <f t="shared" si="137"/>
        <v>570.2</v>
      </c>
      <c r="R360" s="76">
        <f t="shared" si="137"/>
        <v>554.5</v>
      </c>
      <c r="S360" s="76">
        <f t="shared" si="137"/>
        <v>554.5</v>
      </c>
      <c r="T360" s="16"/>
    </row>
    <row r="361" spans="1:20" ht="22.5">
      <c r="A361" s="399"/>
      <c r="B361" s="399"/>
      <c r="C361" s="54" t="s">
        <v>36</v>
      </c>
      <c r="D361" s="69"/>
      <c r="E361" s="69"/>
      <c r="F361" s="69"/>
      <c r="G361" s="69"/>
      <c r="H361" s="76"/>
      <c r="I361" s="76"/>
      <c r="J361" s="76"/>
      <c r="K361" s="76"/>
      <c r="L361" s="78"/>
      <c r="M361" s="78"/>
      <c r="N361" s="76"/>
      <c r="O361" s="76"/>
      <c r="P361" s="76"/>
      <c r="Q361" s="76"/>
      <c r="R361" s="76"/>
      <c r="S361" s="76"/>
      <c r="T361" s="16"/>
    </row>
    <row r="362" spans="1:20" ht="67.5">
      <c r="A362" s="399"/>
      <c r="B362" s="399"/>
      <c r="C362" s="16" t="s">
        <v>393</v>
      </c>
      <c r="D362" s="69">
        <v>147</v>
      </c>
      <c r="E362" s="69" t="s">
        <v>394</v>
      </c>
      <c r="F362" s="69" t="s">
        <v>394</v>
      </c>
      <c r="G362" s="69" t="s">
        <v>394</v>
      </c>
      <c r="H362" s="76">
        <f>H369</f>
        <v>499.4</v>
      </c>
      <c r="I362" s="76">
        <f aca="true" t="shared" si="138" ref="I362:S362">I369</f>
        <v>499.4</v>
      </c>
      <c r="J362" s="76">
        <f t="shared" si="138"/>
        <v>100.5</v>
      </c>
      <c r="K362" s="76">
        <f t="shared" si="138"/>
        <v>80.4</v>
      </c>
      <c r="L362" s="76">
        <f t="shared" si="138"/>
        <v>255</v>
      </c>
      <c r="M362" s="76">
        <f t="shared" si="138"/>
        <v>201.5</v>
      </c>
      <c r="N362" s="76">
        <f t="shared" si="138"/>
        <v>471.4</v>
      </c>
      <c r="O362" s="76">
        <f t="shared" si="138"/>
        <v>405.3</v>
      </c>
      <c r="P362" s="76">
        <f t="shared" si="138"/>
        <v>570.2</v>
      </c>
      <c r="Q362" s="76">
        <f t="shared" si="138"/>
        <v>570.2</v>
      </c>
      <c r="R362" s="76">
        <f t="shared" si="138"/>
        <v>554.5</v>
      </c>
      <c r="S362" s="76">
        <f t="shared" si="138"/>
        <v>554.5</v>
      </c>
      <c r="T362" s="16"/>
    </row>
    <row r="363" spans="1:20" ht="22.5">
      <c r="A363" s="399" t="s">
        <v>47</v>
      </c>
      <c r="B363" s="399" t="s">
        <v>395</v>
      </c>
      <c r="C363" s="54" t="s">
        <v>23</v>
      </c>
      <c r="D363" s="69"/>
      <c r="E363" s="69"/>
      <c r="F363" s="69"/>
      <c r="G363" s="69"/>
      <c r="H363" s="76">
        <f>H365</f>
        <v>11967.8</v>
      </c>
      <c r="I363" s="76">
        <f aca="true" t="shared" si="139" ref="I363:S363">I365</f>
        <v>11967.8</v>
      </c>
      <c r="J363" s="76">
        <f t="shared" si="139"/>
        <v>3390</v>
      </c>
      <c r="K363" s="76">
        <f t="shared" si="139"/>
        <v>3390</v>
      </c>
      <c r="L363" s="76">
        <f t="shared" si="139"/>
        <v>7470</v>
      </c>
      <c r="M363" s="76">
        <f t="shared" si="139"/>
        <v>7385</v>
      </c>
      <c r="N363" s="76">
        <f t="shared" si="139"/>
        <v>11079.8</v>
      </c>
      <c r="O363" s="76">
        <f t="shared" si="139"/>
        <v>10720</v>
      </c>
      <c r="P363" s="76">
        <f t="shared" si="139"/>
        <v>14851.2</v>
      </c>
      <c r="Q363" s="76">
        <f t="shared" si="139"/>
        <v>14851.2</v>
      </c>
      <c r="R363" s="76">
        <f t="shared" si="139"/>
        <v>11047.5</v>
      </c>
      <c r="S363" s="76">
        <f t="shared" si="139"/>
        <v>11047.5</v>
      </c>
      <c r="T363" s="16"/>
    </row>
    <row r="364" spans="1:20" ht="22.5">
      <c r="A364" s="399"/>
      <c r="B364" s="399"/>
      <c r="C364" s="54" t="s">
        <v>36</v>
      </c>
      <c r="D364" s="69"/>
      <c r="E364" s="69"/>
      <c r="F364" s="69"/>
      <c r="G364" s="69"/>
      <c r="H364" s="76"/>
      <c r="I364" s="76"/>
      <c r="J364" s="76"/>
      <c r="K364" s="76"/>
      <c r="L364" s="78"/>
      <c r="M364" s="78"/>
      <c r="N364" s="76"/>
      <c r="O364" s="76"/>
      <c r="P364" s="76"/>
      <c r="Q364" s="76"/>
      <c r="R364" s="76"/>
      <c r="S364" s="76"/>
      <c r="T364" s="16"/>
    </row>
    <row r="365" spans="1:20" ht="67.5">
      <c r="A365" s="399"/>
      <c r="B365" s="399"/>
      <c r="C365" s="16" t="s">
        <v>393</v>
      </c>
      <c r="D365" s="69">
        <v>147</v>
      </c>
      <c r="E365" s="69" t="s">
        <v>394</v>
      </c>
      <c r="F365" s="69" t="s">
        <v>394</v>
      </c>
      <c r="G365" s="69" t="s">
        <v>394</v>
      </c>
      <c r="H365" s="76">
        <f>H373</f>
        <v>11967.8</v>
      </c>
      <c r="I365" s="76">
        <f aca="true" t="shared" si="140" ref="I365:S365">I373</f>
        <v>11967.8</v>
      </c>
      <c r="J365" s="76">
        <f t="shared" si="140"/>
        <v>3390</v>
      </c>
      <c r="K365" s="76">
        <f t="shared" si="140"/>
        <v>3390</v>
      </c>
      <c r="L365" s="76">
        <f t="shared" si="140"/>
        <v>7470</v>
      </c>
      <c r="M365" s="76">
        <f t="shared" si="140"/>
        <v>7385</v>
      </c>
      <c r="N365" s="76">
        <f t="shared" si="140"/>
        <v>11079.8</v>
      </c>
      <c r="O365" s="76">
        <f t="shared" si="140"/>
        <v>10720</v>
      </c>
      <c r="P365" s="76">
        <f t="shared" si="140"/>
        <v>14851.2</v>
      </c>
      <c r="Q365" s="76">
        <f t="shared" si="140"/>
        <v>14851.2</v>
      </c>
      <c r="R365" s="76">
        <f t="shared" si="140"/>
        <v>11047.5</v>
      </c>
      <c r="S365" s="76">
        <f t="shared" si="140"/>
        <v>11047.5</v>
      </c>
      <c r="T365" s="16"/>
    </row>
    <row r="366" spans="1:20" ht="22.5">
      <c r="A366" s="399" t="s">
        <v>211</v>
      </c>
      <c r="B366" s="399" t="s">
        <v>809</v>
      </c>
      <c r="C366" s="54" t="s">
        <v>23</v>
      </c>
      <c r="D366" s="69"/>
      <c r="E366" s="69"/>
      <c r="F366" s="69"/>
      <c r="G366" s="69"/>
      <c r="H366" s="76">
        <f>H368</f>
        <v>7408.1</v>
      </c>
      <c r="I366" s="76">
        <f aca="true" t="shared" si="141" ref="I366:S366">I368</f>
        <v>7370.9</v>
      </c>
      <c r="J366" s="76">
        <f t="shared" si="141"/>
        <v>1756.6999999999998</v>
      </c>
      <c r="K366" s="76">
        <f t="shared" si="141"/>
        <v>1655.9999999999998</v>
      </c>
      <c r="L366" s="76">
        <f t="shared" si="141"/>
        <v>4327.9</v>
      </c>
      <c r="M366" s="76">
        <f t="shared" si="141"/>
        <v>3687.1</v>
      </c>
      <c r="N366" s="76">
        <f t="shared" si="141"/>
        <v>6464.4</v>
      </c>
      <c r="O366" s="76">
        <f t="shared" si="141"/>
        <v>5868.2</v>
      </c>
      <c r="P366" s="76">
        <f t="shared" si="141"/>
        <v>8578.8</v>
      </c>
      <c r="Q366" s="76">
        <f t="shared" si="141"/>
        <v>8545.5</v>
      </c>
      <c r="R366" s="76">
        <f t="shared" si="141"/>
        <v>7439.500000000001</v>
      </c>
      <c r="S366" s="76">
        <f t="shared" si="141"/>
        <v>7439.5</v>
      </c>
      <c r="T366" s="16"/>
    </row>
    <row r="367" spans="1:20" ht="22.5">
      <c r="A367" s="399"/>
      <c r="B367" s="399"/>
      <c r="C367" s="54" t="s">
        <v>36</v>
      </c>
      <c r="D367" s="69"/>
      <c r="E367" s="69"/>
      <c r="F367" s="69"/>
      <c r="G367" s="69"/>
      <c r="H367" s="76"/>
      <c r="I367" s="76"/>
      <c r="J367" s="76"/>
      <c r="K367" s="76"/>
      <c r="L367" s="78"/>
      <c r="M367" s="78"/>
      <c r="N367" s="76"/>
      <c r="O367" s="76"/>
      <c r="P367" s="76"/>
      <c r="Q367" s="76"/>
      <c r="R367" s="76"/>
      <c r="S367" s="76"/>
      <c r="T367" s="16"/>
    </row>
    <row r="368" spans="1:20" ht="67.5">
      <c r="A368" s="399"/>
      <c r="B368" s="399"/>
      <c r="C368" s="16" t="s">
        <v>393</v>
      </c>
      <c r="D368" s="69">
        <v>147</v>
      </c>
      <c r="E368" s="69" t="s">
        <v>394</v>
      </c>
      <c r="F368" s="69" t="s">
        <v>394</v>
      </c>
      <c r="G368" s="69" t="s">
        <v>394</v>
      </c>
      <c r="H368" s="76">
        <f>H378</f>
        <v>7408.1</v>
      </c>
      <c r="I368" s="76">
        <f aca="true" t="shared" si="142" ref="I368:S368">I378</f>
        <v>7370.9</v>
      </c>
      <c r="J368" s="76">
        <f t="shared" si="142"/>
        <v>1756.6999999999998</v>
      </c>
      <c r="K368" s="76">
        <f t="shared" si="142"/>
        <v>1655.9999999999998</v>
      </c>
      <c r="L368" s="76">
        <f t="shared" si="142"/>
        <v>4327.9</v>
      </c>
      <c r="M368" s="76">
        <f t="shared" si="142"/>
        <v>3687.1</v>
      </c>
      <c r="N368" s="76">
        <f t="shared" si="142"/>
        <v>6464.4</v>
      </c>
      <c r="O368" s="76">
        <f t="shared" si="142"/>
        <v>5868.2</v>
      </c>
      <c r="P368" s="76">
        <f t="shared" si="142"/>
        <v>8578.8</v>
      </c>
      <c r="Q368" s="76">
        <f t="shared" si="142"/>
        <v>8545.5</v>
      </c>
      <c r="R368" s="76">
        <f t="shared" si="142"/>
        <v>7439.500000000001</v>
      </c>
      <c r="S368" s="76">
        <f t="shared" si="142"/>
        <v>7439.5</v>
      </c>
      <c r="T368" s="16"/>
    </row>
    <row r="369" spans="1:20" ht="22.5">
      <c r="A369" s="327" t="s">
        <v>397</v>
      </c>
      <c r="B369" s="400"/>
      <c r="C369" s="54" t="s">
        <v>23</v>
      </c>
      <c r="D369" s="69"/>
      <c r="E369" s="69"/>
      <c r="F369" s="69"/>
      <c r="G369" s="69"/>
      <c r="H369" s="76">
        <f>SUM(H371:H372)</f>
        <v>499.4</v>
      </c>
      <c r="I369" s="76">
        <f aca="true" t="shared" si="143" ref="I369:S369">SUM(I371:I372)</f>
        <v>499.4</v>
      </c>
      <c r="J369" s="76">
        <f t="shared" si="143"/>
        <v>100.5</v>
      </c>
      <c r="K369" s="76">
        <f t="shared" si="143"/>
        <v>80.4</v>
      </c>
      <c r="L369" s="76">
        <f t="shared" si="143"/>
        <v>255</v>
      </c>
      <c r="M369" s="76">
        <f t="shared" si="143"/>
        <v>201.5</v>
      </c>
      <c r="N369" s="76">
        <f t="shared" si="143"/>
        <v>471.4</v>
      </c>
      <c r="O369" s="76">
        <f t="shared" si="143"/>
        <v>405.3</v>
      </c>
      <c r="P369" s="76">
        <f t="shared" si="143"/>
        <v>570.2</v>
      </c>
      <c r="Q369" s="76">
        <f t="shared" si="143"/>
        <v>570.2</v>
      </c>
      <c r="R369" s="76">
        <f t="shared" si="143"/>
        <v>554.5</v>
      </c>
      <c r="S369" s="76">
        <f t="shared" si="143"/>
        <v>554.5</v>
      </c>
      <c r="T369" s="16"/>
    </row>
    <row r="370" spans="1:20" ht="22.5">
      <c r="A370" s="327"/>
      <c r="B370" s="400"/>
      <c r="C370" s="54" t="s">
        <v>36</v>
      </c>
      <c r="D370" s="69"/>
      <c r="E370" s="69"/>
      <c r="F370" s="69"/>
      <c r="G370" s="69"/>
      <c r="H370" s="76"/>
      <c r="I370" s="76"/>
      <c r="J370" s="76"/>
      <c r="K370" s="76"/>
      <c r="L370" s="78"/>
      <c r="M370" s="78"/>
      <c r="N370" s="76"/>
      <c r="O370" s="76"/>
      <c r="P370" s="76"/>
      <c r="Q370" s="76"/>
      <c r="R370" s="76"/>
      <c r="S370" s="76"/>
      <c r="T370" s="16"/>
    </row>
    <row r="371" spans="1:20" ht="27.75" customHeight="1">
      <c r="A371" s="327"/>
      <c r="B371" s="299" t="s">
        <v>870</v>
      </c>
      <c r="C371" s="309" t="s">
        <v>393</v>
      </c>
      <c r="D371" s="183">
        <v>147</v>
      </c>
      <c r="E371" s="183">
        <v>1001</v>
      </c>
      <c r="F371" s="184" t="s">
        <v>398</v>
      </c>
      <c r="G371" s="69">
        <v>312</v>
      </c>
      <c r="H371" s="76">
        <v>347.8</v>
      </c>
      <c r="I371" s="76">
        <v>347.8</v>
      </c>
      <c r="J371" s="76">
        <v>100.5</v>
      </c>
      <c r="K371" s="76">
        <v>80.4</v>
      </c>
      <c r="L371" s="76">
        <v>201</v>
      </c>
      <c r="M371" s="76">
        <v>159</v>
      </c>
      <c r="N371" s="76">
        <v>301.5</v>
      </c>
      <c r="O371" s="76">
        <v>235.4</v>
      </c>
      <c r="P371" s="76">
        <v>400.3</v>
      </c>
      <c r="Q371" s="76">
        <v>400.3</v>
      </c>
      <c r="R371" s="76">
        <v>400</v>
      </c>
      <c r="S371" s="79">
        <v>400</v>
      </c>
      <c r="T371" s="16"/>
    </row>
    <row r="372" spans="1:20" ht="30.75" customHeight="1">
      <c r="A372" s="327"/>
      <c r="B372" s="350"/>
      <c r="C372" s="310"/>
      <c r="D372" s="183">
        <v>147</v>
      </c>
      <c r="E372" s="183">
        <v>1003</v>
      </c>
      <c r="F372" s="184" t="s">
        <v>810</v>
      </c>
      <c r="G372" s="69">
        <v>244</v>
      </c>
      <c r="H372" s="76">
        <v>151.6</v>
      </c>
      <c r="I372" s="76">
        <v>151.6</v>
      </c>
      <c r="J372" s="76">
        <v>0</v>
      </c>
      <c r="K372" s="76">
        <v>0</v>
      </c>
      <c r="L372" s="76">
        <v>54</v>
      </c>
      <c r="M372" s="76">
        <v>42.5</v>
      </c>
      <c r="N372" s="76">
        <v>169.9</v>
      </c>
      <c r="O372" s="76">
        <v>169.9</v>
      </c>
      <c r="P372" s="76">
        <v>169.9</v>
      </c>
      <c r="Q372" s="76">
        <v>169.9</v>
      </c>
      <c r="R372" s="76">
        <v>154.5</v>
      </c>
      <c r="S372" s="79">
        <v>154.5</v>
      </c>
      <c r="T372" s="16"/>
    </row>
    <row r="373" spans="1:20" ht="22.5" customHeight="1">
      <c r="A373" s="401" t="s">
        <v>399</v>
      </c>
      <c r="B373" s="400"/>
      <c r="C373" s="54" t="s">
        <v>23</v>
      </c>
      <c r="D373" s="69"/>
      <c r="E373" s="69"/>
      <c r="F373" s="70"/>
      <c r="G373" s="67"/>
      <c r="H373" s="76">
        <f>H375</f>
        <v>11967.8</v>
      </c>
      <c r="I373" s="76">
        <f aca="true" t="shared" si="144" ref="I373:S373">I375</f>
        <v>11967.8</v>
      </c>
      <c r="J373" s="76">
        <f t="shared" si="144"/>
        <v>3390</v>
      </c>
      <c r="K373" s="76">
        <f t="shared" si="144"/>
        <v>3390</v>
      </c>
      <c r="L373" s="76">
        <f t="shared" si="144"/>
        <v>7470</v>
      </c>
      <c r="M373" s="76">
        <f t="shared" si="144"/>
        <v>7385</v>
      </c>
      <c r="N373" s="76">
        <f t="shared" si="144"/>
        <v>11079.8</v>
      </c>
      <c r="O373" s="76">
        <f t="shared" si="144"/>
        <v>10720</v>
      </c>
      <c r="P373" s="76">
        <f t="shared" si="144"/>
        <v>14851.2</v>
      </c>
      <c r="Q373" s="76">
        <f t="shared" si="144"/>
        <v>14851.2</v>
      </c>
      <c r="R373" s="76">
        <f t="shared" si="144"/>
        <v>11047.5</v>
      </c>
      <c r="S373" s="76">
        <f t="shared" si="144"/>
        <v>11047.5</v>
      </c>
      <c r="T373" s="16"/>
    </row>
    <row r="374" spans="1:20" ht="22.5" customHeight="1">
      <c r="A374" s="402"/>
      <c r="B374" s="400"/>
      <c r="C374" s="54" t="s">
        <v>36</v>
      </c>
      <c r="D374" s="69"/>
      <c r="E374" s="69"/>
      <c r="F374" s="70"/>
      <c r="G374" s="69"/>
      <c r="H374" s="76"/>
      <c r="I374" s="76"/>
      <c r="J374" s="76"/>
      <c r="K374" s="76"/>
      <c r="L374" s="78"/>
      <c r="M374" s="78"/>
      <c r="N374" s="76"/>
      <c r="O374" s="76"/>
      <c r="P374" s="76"/>
      <c r="Q374" s="76"/>
      <c r="R374" s="76"/>
      <c r="S374" s="76"/>
      <c r="T374" s="16"/>
    </row>
    <row r="375" spans="1:20" ht="26.25" customHeight="1">
      <c r="A375" s="402"/>
      <c r="B375" s="295" t="s">
        <v>811</v>
      </c>
      <c r="C375" s="308" t="s">
        <v>393</v>
      </c>
      <c r="D375" s="331">
        <v>147</v>
      </c>
      <c r="E375" s="331">
        <v>1002</v>
      </c>
      <c r="F375" s="332" t="s">
        <v>812</v>
      </c>
      <c r="G375" s="69" t="s">
        <v>394</v>
      </c>
      <c r="H375" s="76">
        <f>H376+H377</f>
        <v>11967.8</v>
      </c>
      <c r="I375" s="76">
        <f aca="true" t="shared" si="145" ref="I375:S375">I376+I377</f>
        <v>11967.8</v>
      </c>
      <c r="J375" s="76">
        <f t="shared" si="145"/>
        <v>3390</v>
      </c>
      <c r="K375" s="76">
        <f t="shared" si="145"/>
        <v>3390</v>
      </c>
      <c r="L375" s="76">
        <f t="shared" si="145"/>
        <v>7470</v>
      </c>
      <c r="M375" s="76">
        <f t="shared" si="145"/>
        <v>7385</v>
      </c>
      <c r="N375" s="76">
        <f t="shared" si="145"/>
        <v>11079.8</v>
      </c>
      <c r="O375" s="76">
        <f t="shared" si="145"/>
        <v>10720</v>
      </c>
      <c r="P375" s="76">
        <f t="shared" si="145"/>
        <v>14851.2</v>
      </c>
      <c r="Q375" s="76">
        <f t="shared" si="145"/>
        <v>14851.2</v>
      </c>
      <c r="R375" s="76">
        <f t="shared" si="145"/>
        <v>11047.5</v>
      </c>
      <c r="S375" s="76">
        <f t="shared" si="145"/>
        <v>11047.5</v>
      </c>
      <c r="T375" s="16"/>
    </row>
    <row r="376" spans="1:20" ht="21.75" customHeight="1">
      <c r="A376" s="402"/>
      <c r="B376" s="403"/>
      <c r="C376" s="309"/>
      <c r="D376" s="331"/>
      <c r="E376" s="331"/>
      <c r="F376" s="333"/>
      <c r="G376" s="69">
        <v>611</v>
      </c>
      <c r="H376" s="76">
        <v>11967.8</v>
      </c>
      <c r="I376" s="76">
        <v>11967.8</v>
      </c>
      <c r="J376" s="76">
        <v>3390</v>
      </c>
      <c r="K376" s="76">
        <v>3390</v>
      </c>
      <c r="L376" s="76">
        <v>7470</v>
      </c>
      <c r="M376" s="76">
        <v>7385</v>
      </c>
      <c r="N376" s="76">
        <v>11079.8</v>
      </c>
      <c r="O376" s="76">
        <v>10720</v>
      </c>
      <c r="P376" s="76">
        <v>14851.2</v>
      </c>
      <c r="Q376" s="76">
        <v>14851.2</v>
      </c>
      <c r="R376" s="76">
        <v>11047.5</v>
      </c>
      <c r="S376" s="79">
        <v>11047.5</v>
      </c>
      <c r="T376" s="16"/>
    </row>
    <row r="377" spans="1:20" ht="23.25" customHeight="1">
      <c r="A377" s="404"/>
      <c r="B377" s="405"/>
      <c r="C377" s="310"/>
      <c r="D377" s="331"/>
      <c r="E377" s="331"/>
      <c r="F377" s="334"/>
      <c r="G377" s="69">
        <v>612</v>
      </c>
      <c r="H377" s="76">
        <v>0</v>
      </c>
      <c r="I377" s="76">
        <v>0</v>
      </c>
      <c r="J377" s="76">
        <v>0</v>
      </c>
      <c r="K377" s="76">
        <v>0</v>
      </c>
      <c r="L377" s="76">
        <v>0</v>
      </c>
      <c r="M377" s="76">
        <v>0</v>
      </c>
      <c r="N377" s="76">
        <v>0</v>
      </c>
      <c r="O377" s="76">
        <v>0</v>
      </c>
      <c r="P377" s="76">
        <v>0</v>
      </c>
      <c r="Q377" s="76">
        <v>0</v>
      </c>
      <c r="R377" s="76">
        <f>S377</f>
        <v>0</v>
      </c>
      <c r="S377" s="79">
        <v>0</v>
      </c>
      <c r="T377" s="16"/>
    </row>
    <row r="378" spans="1:20" ht="22.5">
      <c r="A378" s="327" t="s">
        <v>400</v>
      </c>
      <c r="B378" s="400"/>
      <c r="C378" s="54" t="s">
        <v>23</v>
      </c>
      <c r="D378" s="69"/>
      <c r="E378" s="69"/>
      <c r="F378" s="70"/>
      <c r="G378" s="69"/>
      <c r="H378" s="76">
        <f>H380</f>
        <v>7408.1</v>
      </c>
      <c r="I378" s="76">
        <f aca="true" t="shared" si="146" ref="I378:S378">I380</f>
        <v>7370.9</v>
      </c>
      <c r="J378" s="76">
        <f t="shared" si="146"/>
        <v>1756.6999999999998</v>
      </c>
      <c r="K378" s="76">
        <f t="shared" si="146"/>
        <v>1655.9999999999998</v>
      </c>
      <c r="L378" s="76">
        <f t="shared" si="146"/>
        <v>4327.9</v>
      </c>
      <c r="M378" s="76">
        <f t="shared" si="146"/>
        <v>3687.1</v>
      </c>
      <c r="N378" s="76">
        <f t="shared" si="146"/>
        <v>6464.4</v>
      </c>
      <c r="O378" s="76">
        <f t="shared" si="146"/>
        <v>5868.2</v>
      </c>
      <c r="P378" s="76">
        <f t="shared" si="146"/>
        <v>8578.8</v>
      </c>
      <c r="Q378" s="76">
        <f t="shared" si="146"/>
        <v>8545.5</v>
      </c>
      <c r="R378" s="76">
        <f t="shared" si="146"/>
        <v>7439.500000000001</v>
      </c>
      <c r="S378" s="76">
        <f t="shared" si="146"/>
        <v>7439.5</v>
      </c>
      <c r="T378" s="16"/>
    </row>
    <row r="379" spans="1:20" ht="22.5">
      <c r="A379" s="327"/>
      <c r="B379" s="400"/>
      <c r="C379" s="54" t="s">
        <v>36</v>
      </c>
      <c r="D379" s="69"/>
      <c r="E379" s="69"/>
      <c r="F379" s="70"/>
      <c r="G379" s="69"/>
      <c r="H379" s="76"/>
      <c r="I379" s="76"/>
      <c r="J379" s="76"/>
      <c r="K379" s="76"/>
      <c r="L379" s="78"/>
      <c r="M379" s="78"/>
      <c r="N379" s="76"/>
      <c r="O379" s="76"/>
      <c r="P379" s="76"/>
      <c r="Q379" s="76"/>
      <c r="R379" s="76"/>
      <c r="S379" s="76"/>
      <c r="T379" s="16"/>
    </row>
    <row r="380" spans="1:20" ht="18.75" customHeight="1">
      <c r="A380" s="327"/>
      <c r="B380" s="295" t="s">
        <v>813</v>
      </c>
      <c r="C380" s="335" t="s">
        <v>393</v>
      </c>
      <c r="D380" s="336">
        <v>147</v>
      </c>
      <c r="E380" s="336">
        <v>1006</v>
      </c>
      <c r="F380" s="328" t="s">
        <v>814</v>
      </c>
      <c r="G380" s="71" t="s">
        <v>394</v>
      </c>
      <c r="H380" s="76">
        <f>SUM(H381:H386)</f>
        <v>7408.1</v>
      </c>
      <c r="I380" s="76">
        <f aca="true" t="shared" si="147" ref="I380:S380">SUM(I381:I386)</f>
        <v>7370.9</v>
      </c>
      <c r="J380" s="76">
        <f t="shared" si="147"/>
        <v>1756.6999999999998</v>
      </c>
      <c r="K380" s="76">
        <f t="shared" si="147"/>
        <v>1655.9999999999998</v>
      </c>
      <c r="L380" s="76">
        <f t="shared" si="147"/>
        <v>4327.9</v>
      </c>
      <c r="M380" s="76">
        <f t="shared" si="147"/>
        <v>3687.1</v>
      </c>
      <c r="N380" s="76">
        <f t="shared" si="147"/>
        <v>6464.4</v>
      </c>
      <c r="O380" s="76">
        <f t="shared" si="147"/>
        <v>5868.2</v>
      </c>
      <c r="P380" s="76">
        <f t="shared" si="147"/>
        <v>8578.8</v>
      </c>
      <c r="Q380" s="76">
        <f t="shared" si="147"/>
        <v>8545.5</v>
      </c>
      <c r="R380" s="76">
        <f t="shared" si="147"/>
        <v>7439.500000000001</v>
      </c>
      <c r="S380" s="76">
        <f t="shared" si="147"/>
        <v>7439.5</v>
      </c>
      <c r="T380" s="16"/>
    </row>
    <row r="381" spans="1:20" ht="12.75">
      <c r="A381" s="327"/>
      <c r="B381" s="299"/>
      <c r="C381" s="335"/>
      <c r="D381" s="337"/>
      <c r="E381" s="337"/>
      <c r="F381" s="329"/>
      <c r="G381" s="71">
        <v>121</v>
      </c>
      <c r="H381" s="76">
        <v>5028.6</v>
      </c>
      <c r="I381" s="76">
        <v>5009.2</v>
      </c>
      <c r="J381" s="76">
        <v>1205.8</v>
      </c>
      <c r="K381" s="76">
        <v>1168.8</v>
      </c>
      <c r="L381" s="76">
        <v>2665.8</v>
      </c>
      <c r="M381" s="76">
        <v>2483.7</v>
      </c>
      <c r="N381" s="76">
        <v>4180.2</v>
      </c>
      <c r="O381" s="76">
        <v>3748.1</v>
      </c>
      <c r="P381" s="76">
        <v>5587.6</v>
      </c>
      <c r="Q381" s="76">
        <v>5575.1</v>
      </c>
      <c r="R381" s="76">
        <v>5028.6</v>
      </c>
      <c r="S381" s="76">
        <v>5028.6</v>
      </c>
      <c r="T381" s="16"/>
    </row>
    <row r="382" spans="1:20" ht="12.75">
      <c r="A382" s="327"/>
      <c r="B382" s="299"/>
      <c r="C382" s="335"/>
      <c r="D382" s="337"/>
      <c r="E382" s="337"/>
      <c r="F382" s="329"/>
      <c r="G382" s="71">
        <v>122</v>
      </c>
      <c r="H382" s="76">
        <v>10.8</v>
      </c>
      <c r="I382" s="76">
        <v>10.8</v>
      </c>
      <c r="J382" s="76">
        <v>4.6</v>
      </c>
      <c r="K382" s="76">
        <v>0</v>
      </c>
      <c r="L382" s="76">
        <v>20.6</v>
      </c>
      <c r="M382" s="76">
        <v>1.1</v>
      </c>
      <c r="N382" s="76">
        <v>20.5</v>
      </c>
      <c r="O382" s="76">
        <v>2.3</v>
      </c>
      <c r="P382" s="76">
        <v>2.5</v>
      </c>
      <c r="Q382" s="76">
        <v>2.5</v>
      </c>
      <c r="R382" s="76">
        <v>21.6</v>
      </c>
      <c r="S382" s="76">
        <v>20.2</v>
      </c>
      <c r="T382" s="16"/>
    </row>
    <row r="383" spans="1:20" ht="12.75">
      <c r="A383" s="327"/>
      <c r="B383" s="299"/>
      <c r="C383" s="335"/>
      <c r="D383" s="337"/>
      <c r="E383" s="337"/>
      <c r="F383" s="329"/>
      <c r="G383" s="71">
        <v>129</v>
      </c>
      <c r="H383" s="76">
        <v>1518.7</v>
      </c>
      <c r="I383" s="76">
        <v>1516</v>
      </c>
      <c r="J383" s="76">
        <v>391.3</v>
      </c>
      <c r="K383" s="76">
        <v>358.4</v>
      </c>
      <c r="L383" s="76">
        <v>853</v>
      </c>
      <c r="M383" s="76">
        <v>826.9</v>
      </c>
      <c r="N383" s="76">
        <v>1280.2</v>
      </c>
      <c r="O383" s="76">
        <v>1138.9</v>
      </c>
      <c r="P383" s="76">
        <v>1685.4</v>
      </c>
      <c r="Q383" s="76">
        <v>1681.6</v>
      </c>
      <c r="R383" s="76">
        <v>1518.6</v>
      </c>
      <c r="S383" s="76">
        <v>1518.6</v>
      </c>
      <c r="T383" s="16"/>
    </row>
    <row r="384" spans="1:20" ht="12.75">
      <c r="A384" s="327"/>
      <c r="B384" s="299"/>
      <c r="C384" s="335"/>
      <c r="D384" s="337"/>
      <c r="E384" s="337"/>
      <c r="F384" s="329"/>
      <c r="G384" s="71">
        <v>244</v>
      </c>
      <c r="H384" s="76">
        <v>850</v>
      </c>
      <c r="I384" s="76">
        <v>834.9</v>
      </c>
      <c r="J384" s="76">
        <v>155</v>
      </c>
      <c r="K384" s="76">
        <v>128.8</v>
      </c>
      <c r="L384" s="76">
        <v>788.5</v>
      </c>
      <c r="M384" s="76">
        <v>375.4</v>
      </c>
      <c r="N384" s="76">
        <v>983.5</v>
      </c>
      <c r="O384" s="76">
        <v>978.9</v>
      </c>
      <c r="P384" s="76">
        <v>1303.3</v>
      </c>
      <c r="Q384" s="76">
        <v>1286.3</v>
      </c>
      <c r="R384" s="76">
        <v>870.7</v>
      </c>
      <c r="S384" s="76">
        <v>872.1</v>
      </c>
      <c r="T384" s="16"/>
    </row>
    <row r="385" spans="1:20" ht="12.75">
      <c r="A385" s="327"/>
      <c r="B385" s="299"/>
      <c r="C385" s="335"/>
      <c r="D385" s="337"/>
      <c r="E385" s="337"/>
      <c r="F385" s="329"/>
      <c r="G385" s="71">
        <v>321</v>
      </c>
      <c r="H385" s="76">
        <v>0</v>
      </c>
      <c r="I385" s="76">
        <v>0</v>
      </c>
      <c r="J385" s="76">
        <v>0</v>
      </c>
      <c r="K385" s="76">
        <v>0</v>
      </c>
      <c r="L385" s="76">
        <v>0</v>
      </c>
      <c r="M385" s="76">
        <v>0</v>
      </c>
      <c r="N385" s="76">
        <v>0</v>
      </c>
      <c r="O385" s="76">
        <v>0</v>
      </c>
      <c r="P385" s="76">
        <v>0</v>
      </c>
      <c r="Q385" s="76">
        <v>0</v>
      </c>
      <c r="R385" s="76">
        <v>0</v>
      </c>
      <c r="S385" s="76">
        <v>0</v>
      </c>
      <c r="T385" s="16"/>
    </row>
    <row r="386" spans="1:20" ht="12.75">
      <c r="A386" s="327"/>
      <c r="B386" s="350"/>
      <c r="C386" s="335"/>
      <c r="D386" s="338"/>
      <c r="E386" s="338"/>
      <c r="F386" s="330"/>
      <c r="G386" s="71">
        <v>853</v>
      </c>
      <c r="H386" s="76">
        <v>0</v>
      </c>
      <c r="I386" s="76">
        <v>0</v>
      </c>
      <c r="J386" s="76">
        <v>0</v>
      </c>
      <c r="K386" s="76">
        <v>0</v>
      </c>
      <c r="L386" s="76">
        <v>0</v>
      </c>
      <c r="M386" s="76">
        <v>0</v>
      </c>
      <c r="N386" s="76">
        <v>0</v>
      </c>
      <c r="O386" s="76">
        <v>0</v>
      </c>
      <c r="P386" s="76">
        <v>0</v>
      </c>
      <c r="Q386" s="76">
        <v>0</v>
      </c>
      <c r="R386" s="76">
        <v>0</v>
      </c>
      <c r="S386" s="76">
        <v>0</v>
      </c>
      <c r="T386" s="16"/>
    </row>
    <row r="387" spans="1:20" ht="21">
      <c r="A387" s="398" t="s">
        <v>40</v>
      </c>
      <c r="B387" s="398" t="s">
        <v>495</v>
      </c>
      <c r="C387" s="111" t="s">
        <v>23</v>
      </c>
      <c r="D387" s="137" t="s">
        <v>496</v>
      </c>
      <c r="E387" s="107"/>
      <c r="F387" s="107"/>
      <c r="G387" s="107"/>
      <c r="H387" s="232">
        <f>H390</f>
        <v>755.6</v>
      </c>
      <c r="I387" s="232">
        <f aca="true" t="shared" si="148" ref="I387:S387">I390</f>
        <v>738.4</v>
      </c>
      <c r="J387" s="232">
        <f t="shared" si="148"/>
        <v>963</v>
      </c>
      <c r="K387" s="232">
        <f t="shared" si="148"/>
        <v>0</v>
      </c>
      <c r="L387" s="232">
        <f t="shared" si="148"/>
        <v>961.1</v>
      </c>
      <c r="M387" s="232">
        <f t="shared" si="148"/>
        <v>9.1</v>
      </c>
      <c r="N387" s="232">
        <f t="shared" si="148"/>
        <v>963</v>
      </c>
      <c r="O387" s="232">
        <f t="shared" si="148"/>
        <v>159.1</v>
      </c>
      <c r="P387" s="232">
        <f t="shared" si="148"/>
        <v>962.1</v>
      </c>
      <c r="Q387" s="232">
        <f t="shared" si="148"/>
        <v>901.8000000000001</v>
      </c>
      <c r="R387" s="232">
        <f t="shared" si="148"/>
        <v>1112.8</v>
      </c>
      <c r="S387" s="232">
        <f t="shared" si="148"/>
        <v>1112.8</v>
      </c>
      <c r="T387" s="14"/>
    </row>
    <row r="388" spans="1:20" ht="21">
      <c r="A388" s="398"/>
      <c r="B388" s="398"/>
      <c r="C388" s="111" t="s">
        <v>36</v>
      </c>
      <c r="D388" s="137"/>
      <c r="E388" s="107"/>
      <c r="F388" s="107"/>
      <c r="G388" s="107"/>
      <c r="H388" s="14"/>
      <c r="I388" s="14"/>
      <c r="J388" s="12"/>
      <c r="K388" s="12"/>
      <c r="L388" s="12"/>
      <c r="M388" s="12"/>
      <c r="N388" s="164"/>
      <c r="O388" s="164"/>
      <c r="P388" s="164"/>
      <c r="Q388" s="164"/>
      <c r="R388" s="12"/>
      <c r="S388" s="12"/>
      <c r="T388" s="14"/>
    </row>
    <row r="389" spans="1:20" ht="12.75">
      <c r="A389" s="398"/>
      <c r="B389" s="398"/>
      <c r="C389" s="111"/>
      <c r="D389" s="137"/>
      <c r="E389" s="107"/>
      <c r="F389" s="107"/>
      <c r="G389" s="107"/>
      <c r="H389" s="14"/>
      <c r="I389" s="14"/>
      <c r="J389" s="12"/>
      <c r="K389" s="12"/>
      <c r="L389" s="12"/>
      <c r="M389" s="12"/>
      <c r="N389" s="106"/>
      <c r="O389" s="106"/>
      <c r="P389" s="14"/>
      <c r="Q389" s="14"/>
      <c r="R389" s="12"/>
      <c r="S389" s="12"/>
      <c r="T389" s="14"/>
    </row>
    <row r="390" spans="1:20" ht="31.5">
      <c r="A390" s="398"/>
      <c r="B390" s="398"/>
      <c r="C390" s="111" t="s">
        <v>497</v>
      </c>
      <c r="D390" s="137" t="s">
        <v>496</v>
      </c>
      <c r="E390" s="107"/>
      <c r="F390" s="107"/>
      <c r="G390" s="107"/>
      <c r="H390" s="232">
        <f>H391+H400</f>
        <v>755.6</v>
      </c>
      <c r="I390" s="232">
        <f aca="true" t="shared" si="149" ref="I390:S390">I391+I400</f>
        <v>738.4</v>
      </c>
      <c r="J390" s="232">
        <f t="shared" si="149"/>
        <v>963</v>
      </c>
      <c r="K390" s="232">
        <f t="shared" si="149"/>
        <v>0</v>
      </c>
      <c r="L390" s="232">
        <f t="shared" si="149"/>
        <v>961.1</v>
      </c>
      <c r="M390" s="232">
        <f t="shared" si="149"/>
        <v>9.1</v>
      </c>
      <c r="N390" s="232">
        <f t="shared" si="149"/>
        <v>963</v>
      </c>
      <c r="O390" s="232">
        <f t="shared" si="149"/>
        <v>159.1</v>
      </c>
      <c r="P390" s="232">
        <f t="shared" si="149"/>
        <v>962.1</v>
      </c>
      <c r="Q390" s="232">
        <f t="shared" si="149"/>
        <v>901.8000000000001</v>
      </c>
      <c r="R390" s="232">
        <f t="shared" si="149"/>
        <v>1112.8</v>
      </c>
      <c r="S390" s="232">
        <f t="shared" si="149"/>
        <v>1112.8</v>
      </c>
      <c r="T390" s="14"/>
    </row>
    <row r="391" spans="1:20" ht="22.5">
      <c r="A391" s="324" t="s">
        <v>28</v>
      </c>
      <c r="B391" s="324" t="s">
        <v>498</v>
      </c>
      <c r="C391" s="23" t="s">
        <v>23</v>
      </c>
      <c r="D391" s="134" t="s">
        <v>496</v>
      </c>
      <c r="E391" s="38"/>
      <c r="F391" s="38"/>
      <c r="G391" s="38"/>
      <c r="H391" s="253">
        <f>H393</f>
        <v>745.6</v>
      </c>
      <c r="I391" s="253">
        <f aca="true" t="shared" si="150" ref="I391:S391">I393</f>
        <v>738.4</v>
      </c>
      <c r="J391" s="253">
        <f t="shared" si="150"/>
        <v>953</v>
      </c>
      <c r="K391" s="253">
        <f t="shared" si="150"/>
        <v>0</v>
      </c>
      <c r="L391" s="253">
        <f t="shared" si="150"/>
        <v>951.1</v>
      </c>
      <c r="M391" s="253">
        <f t="shared" si="150"/>
        <v>0</v>
      </c>
      <c r="N391" s="253">
        <f t="shared" si="150"/>
        <v>953</v>
      </c>
      <c r="O391" s="253">
        <f t="shared" si="150"/>
        <v>150</v>
      </c>
      <c r="P391" s="253">
        <f t="shared" si="150"/>
        <v>953</v>
      </c>
      <c r="Q391" s="253">
        <f t="shared" si="150"/>
        <v>892.7</v>
      </c>
      <c r="R391" s="253">
        <f t="shared" si="150"/>
        <v>1102.8</v>
      </c>
      <c r="S391" s="253">
        <f t="shared" si="150"/>
        <v>1102.8</v>
      </c>
      <c r="T391" s="14"/>
    </row>
    <row r="392" spans="1:20" ht="22.5">
      <c r="A392" s="325"/>
      <c r="B392" s="325"/>
      <c r="C392" s="23" t="s">
        <v>36</v>
      </c>
      <c r="D392" s="134"/>
      <c r="E392" s="38"/>
      <c r="F392" s="38"/>
      <c r="G392" s="38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14"/>
    </row>
    <row r="393" spans="1:20" ht="33.75">
      <c r="A393" s="326"/>
      <c r="B393" s="326"/>
      <c r="C393" s="23" t="s">
        <v>497</v>
      </c>
      <c r="D393" s="134" t="s">
        <v>496</v>
      </c>
      <c r="E393" s="38"/>
      <c r="F393" s="38"/>
      <c r="G393" s="38"/>
      <c r="H393" s="253">
        <f>H394+H397</f>
        <v>745.6</v>
      </c>
      <c r="I393" s="253">
        <f aca="true" t="shared" si="151" ref="I393:S393">I394+I397</f>
        <v>738.4</v>
      </c>
      <c r="J393" s="253">
        <f t="shared" si="151"/>
        <v>953</v>
      </c>
      <c r="K393" s="253">
        <f t="shared" si="151"/>
        <v>0</v>
      </c>
      <c r="L393" s="253">
        <f t="shared" si="151"/>
        <v>951.1</v>
      </c>
      <c r="M393" s="253">
        <f t="shared" si="151"/>
        <v>0</v>
      </c>
      <c r="N393" s="253">
        <f t="shared" si="151"/>
        <v>953</v>
      </c>
      <c r="O393" s="253">
        <f t="shared" si="151"/>
        <v>150</v>
      </c>
      <c r="P393" s="253">
        <f t="shared" si="151"/>
        <v>953</v>
      </c>
      <c r="Q393" s="253">
        <f t="shared" si="151"/>
        <v>892.7</v>
      </c>
      <c r="R393" s="253">
        <f t="shared" si="151"/>
        <v>1102.8</v>
      </c>
      <c r="S393" s="253">
        <f t="shared" si="151"/>
        <v>1102.8</v>
      </c>
      <c r="T393" s="14"/>
    </row>
    <row r="394" spans="1:20" ht="28.5" customHeight="1">
      <c r="A394" s="321" t="s">
        <v>887</v>
      </c>
      <c r="B394" s="321" t="s">
        <v>674</v>
      </c>
      <c r="C394" s="104" t="s">
        <v>23</v>
      </c>
      <c r="D394" s="137" t="s">
        <v>496</v>
      </c>
      <c r="E394" s="150" t="s">
        <v>499</v>
      </c>
      <c r="F394" s="150" t="s">
        <v>504</v>
      </c>
      <c r="G394" s="150" t="s">
        <v>500</v>
      </c>
      <c r="H394" s="228">
        <f>H396</f>
        <v>60</v>
      </c>
      <c r="I394" s="228">
        <f aca="true" t="shared" si="152" ref="I394:S394">I396</f>
        <v>52.8</v>
      </c>
      <c r="J394" s="228">
        <f t="shared" si="152"/>
        <v>53</v>
      </c>
      <c r="K394" s="228">
        <f t="shared" si="152"/>
        <v>0</v>
      </c>
      <c r="L394" s="228">
        <f t="shared" si="152"/>
        <v>53</v>
      </c>
      <c r="M394" s="228">
        <f t="shared" si="152"/>
        <v>0</v>
      </c>
      <c r="N394" s="228">
        <f t="shared" si="152"/>
        <v>51</v>
      </c>
      <c r="O394" s="228">
        <f t="shared" si="152"/>
        <v>51</v>
      </c>
      <c r="P394" s="228">
        <f t="shared" si="152"/>
        <v>51</v>
      </c>
      <c r="Q394" s="228">
        <f t="shared" si="152"/>
        <v>51</v>
      </c>
      <c r="R394" s="228">
        <f t="shared" si="152"/>
        <v>51</v>
      </c>
      <c r="S394" s="228">
        <f t="shared" si="152"/>
        <v>51</v>
      </c>
      <c r="T394" s="14"/>
    </row>
    <row r="395" spans="1:20" ht="22.5">
      <c r="A395" s="322"/>
      <c r="B395" s="322"/>
      <c r="C395" s="104" t="s">
        <v>36</v>
      </c>
      <c r="D395" s="137"/>
      <c r="E395" s="150"/>
      <c r="F395" s="150"/>
      <c r="G395" s="150"/>
      <c r="H395" s="14"/>
      <c r="I395" s="14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4"/>
    </row>
    <row r="396" spans="1:20" ht="33.75">
      <c r="A396" s="323"/>
      <c r="B396" s="323"/>
      <c r="C396" s="104" t="s">
        <v>497</v>
      </c>
      <c r="D396" s="137" t="s">
        <v>496</v>
      </c>
      <c r="E396" s="150" t="s">
        <v>499</v>
      </c>
      <c r="F396" s="150" t="s">
        <v>504</v>
      </c>
      <c r="G396" s="150" t="s">
        <v>500</v>
      </c>
      <c r="H396" s="228">
        <v>60</v>
      </c>
      <c r="I396" s="228">
        <v>52.8</v>
      </c>
      <c r="J396" s="228">
        <v>53</v>
      </c>
      <c r="K396" s="228">
        <v>0</v>
      </c>
      <c r="L396" s="228">
        <v>53</v>
      </c>
      <c r="M396" s="228">
        <v>0</v>
      </c>
      <c r="N396" s="228">
        <v>51</v>
      </c>
      <c r="O396" s="228">
        <v>51</v>
      </c>
      <c r="P396" s="228">
        <v>51</v>
      </c>
      <c r="Q396" s="228">
        <v>51</v>
      </c>
      <c r="R396" s="228">
        <v>51</v>
      </c>
      <c r="S396" s="228">
        <v>51</v>
      </c>
      <c r="T396" s="14"/>
    </row>
    <row r="397" spans="1:20" ht="25.5" customHeight="1">
      <c r="A397" s="321" t="s">
        <v>888</v>
      </c>
      <c r="B397" s="321" t="s">
        <v>675</v>
      </c>
      <c r="C397" s="104" t="s">
        <v>23</v>
      </c>
      <c r="D397" s="137" t="s">
        <v>496</v>
      </c>
      <c r="E397" s="137" t="s">
        <v>505</v>
      </c>
      <c r="F397" s="137" t="s">
        <v>506</v>
      </c>
      <c r="G397" s="151" t="s">
        <v>500</v>
      </c>
      <c r="H397" s="228">
        <f>H399</f>
        <v>685.6</v>
      </c>
      <c r="I397" s="228">
        <f aca="true" t="shared" si="153" ref="I397:S397">I399</f>
        <v>685.6</v>
      </c>
      <c r="J397" s="228">
        <f t="shared" si="153"/>
        <v>900</v>
      </c>
      <c r="K397" s="228">
        <f t="shared" si="153"/>
        <v>0</v>
      </c>
      <c r="L397" s="228">
        <f t="shared" si="153"/>
        <v>898.1</v>
      </c>
      <c r="M397" s="228">
        <f t="shared" si="153"/>
        <v>0</v>
      </c>
      <c r="N397" s="228">
        <f t="shared" si="153"/>
        <v>902</v>
      </c>
      <c r="O397" s="228">
        <f t="shared" si="153"/>
        <v>99</v>
      </c>
      <c r="P397" s="228">
        <f t="shared" si="153"/>
        <v>902</v>
      </c>
      <c r="Q397" s="228">
        <f t="shared" si="153"/>
        <v>841.7</v>
      </c>
      <c r="R397" s="228">
        <f t="shared" si="153"/>
        <v>1051.8</v>
      </c>
      <c r="S397" s="228">
        <f t="shared" si="153"/>
        <v>1051.8</v>
      </c>
      <c r="T397" s="14"/>
    </row>
    <row r="398" spans="1:20" ht="22.5">
      <c r="A398" s="322"/>
      <c r="B398" s="322"/>
      <c r="C398" s="104" t="s">
        <v>36</v>
      </c>
      <c r="D398" s="137"/>
      <c r="E398" s="137"/>
      <c r="F398" s="137"/>
      <c r="G398" s="151"/>
      <c r="H398" s="14"/>
      <c r="I398" s="14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4"/>
    </row>
    <row r="399" spans="1:20" ht="33.75">
      <c r="A399" s="323"/>
      <c r="B399" s="323"/>
      <c r="C399" s="104" t="s">
        <v>497</v>
      </c>
      <c r="D399" s="137" t="s">
        <v>496</v>
      </c>
      <c r="E399" s="137" t="s">
        <v>505</v>
      </c>
      <c r="F399" s="137" t="s">
        <v>506</v>
      </c>
      <c r="G399" s="151" t="s">
        <v>500</v>
      </c>
      <c r="H399" s="228">
        <v>685.6</v>
      </c>
      <c r="I399" s="228">
        <v>685.6</v>
      </c>
      <c r="J399" s="228">
        <v>900</v>
      </c>
      <c r="K399" s="228">
        <v>0</v>
      </c>
      <c r="L399" s="228">
        <v>898.1</v>
      </c>
      <c r="M399" s="228">
        <v>0</v>
      </c>
      <c r="N399" s="228">
        <v>902</v>
      </c>
      <c r="O399" s="228">
        <v>99</v>
      </c>
      <c r="P399" s="228">
        <v>902</v>
      </c>
      <c r="Q399" s="228">
        <v>841.7</v>
      </c>
      <c r="R399" s="228">
        <v>1051.8</v>
      </c>
      <c r="S399" s="228">
        <v>1051.8</v>
      </c>
      <c r="T399" s="14"/>
    </row>
    <row r="400" spans="1:20" ht="39" customHeight="1">
      <c r="A400" s="324" t="s">
        <v>637</v>
      </c>
      <c r="B400" s="324" t="s">
        <v>600</v>
      </c>
      <c r="C400" s="23" t="s">
        <v>23</v>
      </c>
      <c r="D400" s="134" t="s">
        <v>496</v>
      </c>
      <c r="E400" s="152" t="s">
        <v>502</v>
      </c>
      <c r="F400" s="152" t="s">
        <v>507</v>
      </c>
      <c r="G400" s="152" t="s">
        <v>500</v>
      </c>
      <c r="H400" s="253">
        <f>H402</f>
        <v>10</v>
      </c>
      <c r="I400" s="253">
        <f aca="true" t="shared" si="154" ref="I400:S400">I402</f>
        <v>0</v>
      </c>
      <c r="J400" s="253">
        <f t="shared" si="154"/>
        <v>10</v>
      </c>
      <c r="K400" s="253">
        <f t="shared" si="154"/>
        <v>0</v>
      </c>
      <c r="L400" s="253">
        <f t="shared" si="154"/>
        <v>10</v>
      </c>
      <c r="M400" s="253">
        <f t="shared" si="154"/>
        <v>9.1</v>
      </c>
      <c r="N400" s="253">
        <f t="shared" si="154"/>
        <v>10</v>
      </c>
      <c r="O400" s="253">
        <f t="shared" si="154"/>
        <v>9.1</v>
      </c>
      <c r="P400" s="253">
        <f t="shared" si="154"/>
        <v>9.1</v>
      </c>
      <c r="Q400" s="253">
        <f t="shared" si="154"/>
        <v>9.1</v>
      </c>
      <c r="R400" s="253">
        <f t="shared" si="154"/>
        <v>10</v>
      </c>
      <c r="S400" s="253">
        <f t="shared" si="154"/>
        <v>10</v>
      </c>
      <c r="T400" s="14"/>
    </row>
    <row r="401" spans="1:20" ht="22.5">
      <c r="A401" s="325"/>
      <c r="B401" s="325"/>
      <c r="C401" s="23" t="s">
        <v>36</v>
      </c>
      <c r="D401" s="134"/>
      <c r="E401" s="152"/>
      <c r="F401" s="152"/>
      <c r="G401" s="152"/>
      <c r="H401" s="22"/>
      <c r="I401" s="22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14"/>
    </row>
    <row r="402" spans="1:20" ht="33.75">
      <c r="A402" s="326"/>
      <c r="B402" s="326"/>
      <c r="C402" s="23" t="s">
        <v>508</v>
      </c>
      <c r="D402" s="134" t="s">
        <v>496</v>
      </c>
      <c r="E402" s="152" t="s">
        <v>502</v>
      </c>
      <c r="F402" s="152" t="s">
        <v>507</v>
      </c>
      <c r="G402" s="152" t="s">
        <v>500</v>
      </c>
      <c r="H402" s="253">
        <f>H403</f>
        <v>10</v>
      </c>
      <c r="I402" s="253">
        <f aca="true" t="shared" si="155" ref="I402:S402">I403</f>
        <v>0</v>
      </c>
      <c r="J402" s="253">
        <f t="shared" si="155"/>
        <v>10</v>
      </c>
      <c r="K402" s="253">
        <f t="shared" si="155"/>
        <v>0</v>
      </c>
      <c r="L402" s="253">
        <f t="shared" si="155"/>
        <v>10</v>
      </c>
      <c r="M402" s="253">
        <f t="shared" si="155"/>
        <v>9.1</v>
      </c>
      <c r="N402" s="253">
        <f t="shared" si="155"/>
        <v>10</v>
      </c>
      <c r="O402" s="253">
        <f t="shared" si="155"/>
        <v>9.1</v>
      </c>
      <c r="P402" s="253">
        <f t="shared" si="155"/>
        <v>9.1</v>
      </c>
      <c r="Q402" s="253">
        <f t="shared" si="155"/>
        <v>9.1</v>
      </c>
      <c r="R402" s="253">
        <f t="shared" si="155"/>
        <v>10</v>
      </c>
      <c r="S402" s="253">
        <f t="shared" si="155"/>
        <v>10</v>
      </c>
      <c r="T402" s="14"/>
    </row>
    <row r="403" spans="1:20" ht="38.25">
      <c r="A403" s="321" t="s">
        <v>648</v>
      </c>
      <c r="B403" s="321" t="s">
        <v>676</v>
      </c>
      <c r="C403" s="97" t="s">
        <v>23</v>
      </c>
      <c r="D403" s="95" t="s">
        <v>496</v>
      </c>
      <c r="E403" s="98" t="s">
        <v>502</v>
      </c>
      <c r="F403" s="98" t="s">
        <v>509</v>
      </c>
      <c r="G403" s="98" t="s">
        <v>500</v>
      </c>
      <c r="H403" s="254">
        <f>H405</f>
        <v>10</v>
      </c>
      <c r="I403" s="254">
        <f aca="true" t="shared" si="156" ref="I403:S403">I405</f>
        <v>0</v>
      </c>
      <c r="J403" s="254">
        <f t="shared" si="156"/>
        <v>10</v>
      </c>
      <c r="K403" s="254">
        <f t="shared" si="156"/>
        <v>0</v>
      </c>
      <c r="L403" s="254">
        <f t="shared" si="156"/>
        <v>10</v>
      </c>
      <c r="M403" s="254">
        <f t="shared" si="156"/>
        <v>9.1</v>
      </c>
      <c r="N403" s="254">
        <f t="shared" si="156"/>
        <v>10</v>
      </c>
      <c r="O403" s="254">
        <f t="shared" si="156"/>
        <v>9.1</v>
      </c>
      <c r="P403" s="254">
        <f t="shared" si="156"/>
        <v>9.1</v>
      </c>
      <c r="Q403" s="254">
        <f t="shared" si="156"/>
        <v>9.1</v>
      </c>
      <c r="R403" s="254">
        <f t="shared" si="156"/>
        <v>10</v>
      </c>
      <c r="S403" s="254">
        <f t="shared" si="156"/>
        <v>10</v>
      </c>
      <c r="T403" s="94"/>
    </row>
    <row r="404" spans="1:20" ht="25.5">
      <c r="A404" s="322"/>
      <c r="B404" s="322"/>
      <c r="C404" s="97" t="s">
        <v>36</v>
      </c>
      <c r="D404" s="95"/>
      <c r="E404" s="98"/>
      <c r="F404" s="98"/>
      <c r="G404" s="98"/>
      <c r="H404" s="94"/>
      <c r="I404" s="94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4"/>
    </row>
    <row r="405" spans="1:20" ht="38.25">
      <c r="A405" s="323"/>
      <c r="B405" s="323"/>
      <c r="C405" s="97" t="s">
        <v>508</v>
      </c>
      <c r="D405" s="95" t="s">
        <v>496</v>
      </c>
      <c r="E405" s="98" t="s">
        <v>502</v>
      </c>
      <c r="F405" s="98" t="s">
        <v>509</v>
      </c>
      <c r="G405" s="98" t="s">
        <v>500</v>
      </c>
      <c r="H405" s="254">
        <v>10</v>
      </c>
      <c r="I405" s="254">
        <v>0</v>
      </c>
      <c r="J405" s="254">
        <v>10</v>
      </c>
      <c r="K405" s="254">
        <v>0</v>
      </c>
      <c r="L405" s="254">
        <v>10</v>
      </c>
      <c r="M405" s="254">
        <v>9.1</v>
      </c>
      <c r="N405" s="254">
        <v>10</v>
      </c>
      <c r="O405" s="254">
        <v>9.1</v>
      </c>
      <c r="P405" s="254">
        <v>9.1</v>
      </c>
      <c r="Q405" s="254">
        <v>9.1</v>
      </c>
      <c r="R405" s="254">
        <v>10</v>
      </c>
      <c r="S405" s="254">
        <v>10</v>
      </c>
      <c r="T405" s="94"/>
    </row>
    <row r="406" spans="1:20" ht="21">
      <c r="A406" s="406" t="s">
        <v>40</v>
      </c>
      <c r="B406" s="406" t="s">
        <v>510</v>
      </c>
      <c r="C406" s="111" t="s">
        <v>23</v>
      </c>
      <c r="D406" s="137" t="s">
        <v>496</v>
      </c>
      <c r="E406" s="137" t="s">
        <v>502</v>
      </c>
      <c r="F406" s="147"/>
      <c r="G406" s="147"/>
      <c r="H406" s="232">
        <f>H408</f>
        <v>929.0999999999999</v>
      </c>
      <c r="I406" s="232">
        <f aca="true" t="shared" si="157" ref="I406:S406">I408</f>
        <v>673.5</v>
      </c>
      <c r="J406" s="232">
        <f t="shared" si="157"/>
        <v>780</v>
      </c>
      <c r="K406" s="232">
        <f t="shared" si="157"/>
        <v>20.4</v>
      </c>
      <c r="L406" s="232">
        <f t="shared" si="157"/>
        <v>780</v>
      </c>
      <c r="M406" s="232">
        <f t="shared" si="157"/>
        <v>82.4</v>
      </c>
      <c r="N406" s="232">
        <f t="shared" si="157"/>
        <v>780</v>
      </c>
      <c r="O406" s="232">
        <f t="shared" si="157"/>
        <v>216.9</v>
      </c>
      <c r="P406" s="232">
        <f t="shared" si="157"/>
        <v>780</v>
      </c>
      <c r="Q406" s="232">
        <f t="shared" si="157"/>
        <v>358.4</v>
      </c>
      <c r="R406" s="232">
        <f t="shared" si="157"/>
        <v>1065</v>
      </c>
      <c r="S406" s="232">
        <f t="shared" si="157"/>
        <v>690</v>
      </c>
      <c r="T406" s="94"/>
    </row>
    <row r="407" spans="1:20" ht="21">
      <c r="A407" s="407"/>
      <c r="B407" s="407"/>
      <c r="C407" s="111" t="s">
        <v>36</v>
      </c>
      <c r="D407" s="137"/>
      <c r="E407" s="137"/>
      <c r="F407" s="147"/>
      <c r="G407" s="147"/>
      <c r="H407" s="14"/>
      <c r="I407" s="14"/>
      <c r="J407" s="106"/>
      <c r="K407" s="106"/>
      <c r="L407" s="165"/>
      <c r="M407" s="106"/>
      <c r="N407" s="106"/>
      <c r="O407" s="106"/>
      <c r="P407" s="106"/>
      <c r="Q407" s="106"/>
      <c r="R407" s="106"/>
      <c r="S407" s="106"/>
      <c r="T407" s="94"/>
    </row>
    <row r="408" spans="1:20" ht="31.5">
      <c r="A408" s="407"/>
      <c r="B408" s="407"/>
      <c r="C408" s="111" t="s">
        <v>508</v>
      </c>
      <c r="D408" s="137" t="s">
        <v>496</v>
      </c>
      <c r="E408" s="137" t="s">
        <v>502</v>
      </c>
      <c r="F408" s="147"/>
      <c r="G408" s="147"/>
      <c r="H408" s="228">
        <f>H409+H412+H415+H418</f>
        <v>929.0999999999999</v>
      </c>
      <c r="I408" s="228">
        <f aca="true" t="shared" si="158" ref="I408:S408">I409+I412+I415+I418</f>
        <v>673.5</v>
      </c>
      <c r="J408" s="228">
        <f t="shared" si="158"/>
        <v>780</v>
      </c>
      <c r="K408" s="228">
        <f t="shared" si="158"/>
        <v>20.4</v>
      </c>
      <c r="L408" s="228">
        <f t="shared" si="158"/>
        <v>780</v>
      </c>
      <c r="M408" s="228">
        <f t="shared" si="158"/>
        <v>82.4</v>
      </c>
      <c r="N408" s="228">
        <f t="shared" si="158"/>
        <v>780</v>
      </c>
      <c r="O408" s="228">
        <f t="shared" si="158"/>
        <v>216.9</v>
      </c>
      <c r="P408" s="228">
        <f t="shared" si="158"/>
        <v>780</v>
      </c>
      <c r="Q408" s="228">
        <f t="shared" si="158"/>
        <v>358.4</v>
      </c>
      <c r="R408" s="228">
        <f t="shared" si="158"/>
        <v>1065</v>
      </c>
      <c r="S408" s="228">
        <f t="shared" si="158"/>
        <v>690</v>
      </c>
      <c r="T408" s="94"/>
    </row>
    <row r="409" spans="1:20" ht="24.75" customHeight="1">
      <c r="A409" s="321" t="s">
        <v>677</v>
      </c>
      <c r="B409" s="321" t="s">
        <v>678</v>
      </c>
      <c r="C409" s="104" t="s">
        <v>23</v>
      </c>
      <c r="D409" s="137" t="s">
        <v>496</v>
      </c>
      <c r="E409" s="137" t="s">
        <v>502</v>
      </c>
      <c r="F409" s="137" t="s">
        <v>511</v>
      </c>
      <c r="G409" s="137" t="s">
        <v>500</v>
      </c>
      <c r="H409" s="228">
        <f>H411</f>
        <v>48.8</v>
      </c>
      <c r="I409" s="228">
        <f aca="true" t="shared" si="159" ref="I409:S409">I411</f>
        <v>30.9</v>
      </c>
      <c r="J409" s="228">
        <f t="shared" si="159"/>
        <v>50</v>
      </c>
      <c r="K409" s="228">
        <f t="shared" si="159"/>
        <v>5</v>
      </c>
      <c r="L409" s="228">
        <f t="shared" si="159"/>
        <v>50</v>
      </c>
      <c r="M409" s="228">
        <f t="shared" si="159"/>
        <v>5</v>
      </c>
      <c r="N409" s="228">
        <f t="shared" si="159"/>
        <v>50</v>
      </c>
      <c r="O409" s="228">
        <f t="shared" si="159"/>
        <v>5</v>
      </c>
      <c r="P409" s="228">
        <f t="shared" si="159"/>
        <v>50</v>
      </c>
      <c r="Q409" s="228">
        <f t="shared" si="159"/>
        <v>16</v>
      </c>
      <c r="R409" s="228">
        <f t="shared" si="159"/>
        <v>50</v>
      </c>
      <c r="S409" s="228">
        <f t="shared" si="159"/>
        <v>50</v>
      </c>
      <c r="T409" s="94"/>
    </row>
    <row r="410" spans="1:20" ht="22.5">
      <c r="A410" s="322"/>
      <c r="B410" s="322"/>
      <c r="C410" s="104" t="s">
        <v>36</v>
      </c>
      <c r="D410" s="137"/>
      <c r="E410" s="137"/>
      <c r="F410" s="137"/>
      <c r="G410" s="137"/>
      <c r="H410" s="14"/>
      <c r="I410" s="14"/>
      <c r="J410" s="107"/>
      <c r="K410" s="107"/>
      <c r="L410" s="107"/>
      <c r="M410" s="107"/>
      <c r="N410" s="107"/>
      <c r="O410" s="107"/>
      <c r="P410" s="104"/>
      <c r="Q410" s="104"/>
      <c r="R410" s="107"/>
      <c r="S410" s="107"/>
      <c r="T410" s="94"/>
    </row>
    <row r="411" spans="1:20" ht="33.75">
      <c r="A411" s="323"/>
      <c r="B411" s="323"/>
      <c r="C411" s="104" t="s">
        <v>508</v>
      </c>
      <c r="D411" s="137" t="s">
        <v>496</v>
      </c>
      <c r="E411" s="137" t="s">
        <v>502</v>
      </c>
      <c r="F411" s="137" t="s">
        <v>511</v>
      </c>
      <c r="G411" s="137" t="s">
        <v>500</v>
      </c>
      <c r="H411" s="228">
        <v>48.8</v>
      </c>
      <c r="I411" s="228">
        <v>30.9</v>
      </c>
      <c r="J411" s="228">
        <v>50</v>
      </c>
      <c r="K411" s="228">
        <v>5</v>
      </c>
      <c r="L411" s="228">
        <v>50</v>
      </c>
      <c r="M411" s="228">
        <v>5</v>
      </c>
      <c r="N411" s="228">
        <v>50</v>
      </c>
      <c r="O411" s="228">
        <v>5</v>
      </c>
      <c r="P411" s="10">
        <v>50</v>
      </c>
      <c r="Q411" s="10">
        <v>16</v>
      </c>
      <c r="R411" s="228">
        <v>50</v>
      </c>
      <c r="S411" s="228">
        <v>50</v>
      </c>
      <c r="T411" s="94"/>
    </row>
    <row r="412" spans="1:20" ht="26.25" customHeight="1">
      <c r="A412" s="321" t="s">
        <v>679</v>
      </c>
      <c r="B412" s="321" t="s">
        <v>680</v>
      </c>
      <c r="C412" s="104" t="s">
        <v>23</v>
      </c>
      <c r="D412" s="137" t="s">
        <v>496</v>
      </c>
      <c r="E412" s="137" t="s">
        <v>502</v>
      </c>
      <c r="F412" s="137" t="s">
        <v>512</v>
      </c>
      <c r="G412" s="137" t="s">
        <v>500</v>
      </c>
      <c r="H412" s="228">
        <f>H414</f>
        <v>833.9</v>
      </c>
      <c r="I412" s="228">
        <f aca="true" t="shared" si="160" ref="I412:S412">I414</f>
        <v>611.5</v>
      </c>
      <c r="J412" s="228">
        <f t="shared" si="160"/>
        <v>683.8</v>
      </c>
      <c r="K412" s="228">
        <f t="shared" si="160"/>
        <v>0</v>
      </c>
      <c r="L412" s="228">
        <f t="shared" si="160"/>
        <v>683.8</v>
      </c>
      <c r="M412" s="228">
        <f t="shared" si="160"/>
        <v>62</v>
      </c>
      <c r="N412" s="228">
        <f t="shared" si="160"/>
        <v>683.8</v>
      </c>
      <c r="O412" s="228">
        <f t="shared" si="160"/>
        <v>196.5</v>
      </c>
      <c r="P412" s="228">
        <f t="shared" si="160"/>
        <v>683.8</v>
      </c>
      <c r="Q412" s="228">
        <f t="shared" si="160"/>
        <v>296.2</v>
      </c>
      <c r="R412" s="228">
        <f t="shared" si="160"/>
        <v>600</v>
      </c>
      <c r="S412" s="228">
        <f t="shared" si="160"/>
        <v>600</v>
      </c>
      <c r="T412" s="94"/>
    </row>
    <row r="413" spans="1:20" ht="22.5">
      <c r="A413" s="322"/>
      <c r="B413" s="322"/>
      <c r="C413" s="104" t="s">
        <v>36</v>
      </c>
      <c r="D413" s="137"/>
      <c r="E413" s="137"/>
      <c r="F413" s="137"/>
      <c r="G413" s="137"/>
      <c r="H413" s="228"/>
      <c r="I413" s="228"/>
      <c r="J413" s="228"/>
      <c r="K413" s="228"/>
      <c r="L413" s="228"/>
      <c r="M413" s="228"/>
      <c r="N413" s="228"/>
      <c r="O413" s="10"/>
      <c r="P413" s="10"/>
      <c r="Q413" s="10"/>
      <c r="R413" s="228"/>
      <c r="S413" s="228"/>
      <c r="T413" s="94"/>
    </row>
    <row r="414" spans="1:20" ht="33.75">
      <c r="A414" s="323"/>
      <c r="B414" s="323"/>
      <c r="C414" s="104" t="s">
        <v>508</v>
      </c>
      <c r="D414" s="137" t="s">
        <v>496</v>
      </c>
      <c r="E414" s="137" t="s">
        <v>502</v>
      </c>
      <c r="F414" s="137" t="s">
        <v>512</v>
      </c>
      <c r="G414" s="137" t="s">
        <v>500</v>
      </c>
      <c r="H414" s="228">
        <v>833.9</v>
      </c>
      <c r="I414" s="228">
        <v>611.5</v>
      </c>
      <c r="J414" s="228">
        <v>683.8</v>
      </c>
      <c r="K414" s="228">
        <v>0</v>
      </c>
      <c r="L414" s="228">
        <v>683.8</v>
      </c>
      <c r="M414" s="228">
        <v>62</v>
      </c>
      <c r="N414" s="228">
        <v>683.8</v>
      </c>
      <c r="O414" s="10">
        <v>196.5</v>
      </c>
      <c r="P414" s="10">
        <v>683.8</v>
      </c>
      <c r="Q414" s="10">
        <v>296.2</v>
      </c>
      <c r="R414" s="228">
        <v>600</v>
      </c>
      <c r="S414" s="228">
        <v>600</v>
      </c>
      <c r="T414" s="94"/>
    </row>
    <row r="415" spans="1:20" ht="25.5" customHeight="1">
      <c r="A415" s="321" t="s">
        <v>889</v>
      </c>
      <c r="B415" s="321" t="s">
        <v>681</v>
      </c>
      <c r="C415" s="104" t="s">
        <v>23</v>
      </c>
      <c r="D415" s="137" t="s">
        <v>496</v>
      </c>
      <c r="E415" s="137" t="s">
        <v>502</v>
      </c>
      <c r="F415" s="137" t="s">
        <v>513</v>
      </c>
      <c r="G415" s="137" t="s">
        <v>500</v>
      </c>
      <c r="H415" s="228">
        <f>H417</f>
        <v>46.4</v>
      </c>
      <c r="I415" s="228">
        <f aca="true" t="shared" si="161" ref="I415:S415">I417</f>
        <v>31.1</v>
      </c>
      <c r="J415" s="228">
        <f t="shared" si="161"/>
        <v>46.2</v>
      </c>
      <c r="K415" s="228">
        <f t="shared" si="161"/>
        <v>15.4</v>
      </c>
      <c r="L415" s="228">
        <f t="shared" si="161"/>
        <v>46.2</v>
      </c>
      <c r="M415" s="228">
        <f t="shared" si="161"/>
        <v>15.4</v>
      </c>
      <c r="N415" s="228">
        <f t="shared" si="161"/>
        <v>46.2</v>
      </c>
      <c r="O415" s="228">
        <f t="shared" si="161"/>
        <v>15.4</v>
      </c>
      <c r="P415" s="228">
        <f t="shared" si="161"/>
        <v>46.2</v>
      </c>
      <c r="Q415" s="228">
        <f t="shared" si="161"/>
        <v>46.2</v>
      </c>
      <c r="R415" s="228">
        <f t="shared" si="161"/>
        <v>40</v>
      </c>
      <c r="S415" s="228">
        <f t="shared" si="161"/>
        <v>40</v>
      </c>
      <c r="T415" s="94"/>
    </row>
    <row r="416" spans="1:20" ht="22.5">
      <c r="A416" s="322"/>
      <c r="B416" s="322"/>
      <c r="C416" s="104" t="s">
        <v>36</v>
      </c>
      <c r="D416" s="137"/>
      <c r="E416" s="137"/>
      <c r="F416" s="137"/>
      <c r="G416" s="137"/>
      <c r="H416" s="228"/>
      <c r="I416" s="228"/>
      <c r="J416" s="228"/>
      <c r="K416" s="228"/>
      <c r="L416" s="228"/>
      <c r="M416" s="228"/>
      <c r="N416" s="228"/>
      <c r="O416" s="228"/>
      <c r="P416" s="228"/>
      <c r="Q416" s="228"/>
      <c r="R416" s="10"/>
      <c r="S416" s="10"/>
      <c r="T416" s="94"/>
    </row>
    <row r="417" spans="1:20" ht="33.75">
      <c r="A417" s="323"/>
      <c r="B417" s="323"/>
      <c r="C417" s="104" t="s">
        <v>508</v>
      </c>
      <c r="D417" s="137" t="s">
        <v>496</v>
      </c>
      <c r="E417" s="137" t="s">
        <v>502</v>
      </c>
      <c r="F417" s="137" t="s">
        <v>513</v>
      </c>
      <c r="G417" s="137" t="s">
        <v>500</v>
      </c>
      <c r="H417" s="228">
        <v>46.4</v>
      </c>
      <c r="I417" s="228">
        <v>31.1</v>
      </c>
      <c r="J417" s="228">
        <v>46.2</v>
      </c>
      <c r="K417" s="228">
        <v>15.4</v>
      </c>
      <c r="L417" s="228">
        <v>46.2</v>
      </c>
      <c r="M417" s="228">
        <v>15.4</v>
      </c>
      <c r="N417" s="228">
        <v>46.2</v>
      </c>
      <c r="O417" s="228">
        <v>15.4</v>
      </c>
      <c r="P417" s="228">
        <v>46.2</v>
      </c>
      <c r="Q417" s="228">
        <v>46.2</v>
      </c>
      <c r="R417" s="10">
        <v>40</v>
      </c>
      <c r="S417" s="10">
        <v>40</v>
      </c>
      <c r="T417" s="94"/>
    </row>
    <row r="418" spans="1:20" ht="25.5" customHeight="1">
      <c r="A418" s="321" t="s">
        <v>928</v>
      </c>
      <c r="B418" s="321" t="s">
        <v>883</v>
      </c>
      <c r="C418" s="104" t="s">
        <v>23</v>
      </c>
      <c r="D418" s="137" t="s">
        <v>496</v>
      </c>
      <c r="E418" s="137" t="s">
        <v>502</v>
      </c>
      <c r="F418" s="137" t="s">
        <v>929</v>
      </c>
      <c r="G418" s="137" t="s">
        <v>500</v>
      </c>
      <c r="H418" s="228">
        <f>H420</f>
        <v>0</v>
      </c>
      <c r="I418" s="228">
        <f aca="true" t="shared" si="162" ref="I418:S418">I420</f>
        <v>0</v>
      </c>
      <c r="J418" s="228">
        <f t="shared" si="162"/>
        <v>0</v>
      </c>
      <c r="K418" s="228">
        <f t="shared" si="162"/>
        <v>0</v>
      </c>
      <c r="L418" s="228">
        <f t="shared" si="162"/>
        <v>0</v>
      </c>
      <c r="M418" s="228">
        <f t="shared" si="162"/>
        <v>0</v>
      </c>
      <c r="N418" s="228">
        <f t="shared" si="162"/>
        <v>0</v>
      </c>
      <c r="O418" s="228">
        <f t="shared" si="162"/>
        <v>0</v>
      </c>
      <c r="P418" s="228">
        <f t="shared" si="162"/>
        <v>0</v>
      </c>
      <c r="Q418" s="228">
        <f t="shared" si="162"/>
        <v>0</v>
      </c>
      <c r="R418" s="228">
        <f t="shared" si="162"/>
        <v>375</v>
      </c>
      <c r="S418" s="228">
        <f t="shared" si="162"/>
        <v>0</v>
      </c>
      <c r="T418" s="94"/>
    </row>
    <row r="419" spans="1:20" ht="22.5">
      <c r="A419" s="322"/>
      <c r="B419" s="322"/>
      <c r="C419" s="104" t="s">
        <v>36</v>
      </c>
      <c r="D419" s="137"/>
      <c r="E419" s="137"/>
      <c r="F419" s="137"/>
      <c r="G419" s="137"/>
      <c r="H419" s="228"/>
      <c r="I419" s="228"/>
      <c r="J419" s="228"/>
      <c r="K419" s="228"/>
      <c r="L419" s="228"/>
      <c r="M419" s="228"/>
      <c r="N419" s="228"/>
      <c r="O419" s="228"/>
      <c r="P419" s="228"/>
      <c r="Q419" s="228"/>
      <c r="R419" s="10"/>
      <c r="S419" s="10"/>
      <c r="T419" s="94"/>
    </row>
    <row r="420" spans="1:20" ht="33.75">
      <c r="A420" s="323"/>
      <c r="B420" s="323"/>
      <c r="C420" s="104" t="s">
        <v>508</v>
      </c>
      <c r="D420" s="137" t="s">
        <v>496</v>
      </c>
      <c r="E420" s="137" t="s">
        <v>502</v>
      </c>
      <c r="F420" s="137" t="s">
        <v>929</v>
      </c>
      <c r="G420" s="137" t="s">
        <v>500</v>
      </c>
      <c r="H420" s="228">
        <v>0</v>
      </c>
      <c r="I420" s="228">
        <v>0</v>
      </c>
      <c r="J420" s="228">
        <v>0</v>
      </c>
      <c r="K420" s="228">
        <v>0</v>
      </c>
      <c r="L420" s="228">
        <v>0</v>
      </c>
      <c r="M420" s="228">
        <v>0</v>
      </c>
      <c r="N420" s="228">
        <v>0</v>
      </c>
      <c r="O420" s="228">
        <v>0</v>
      </c>
      <c r="P420" s="228">
        <v>0</v>
      </c>
      <c r="Q420" s="228">
        <v>0</v>
      </c>
      <c r="R420" s="10">
        <v>375</v>
      </c>
      <c r="S420" s="10">
        <v>0</v>
      </c>
      <c r="T420" s="94"/>
    </row>
    <row r="421" spans="1:20" ht="21">
      <c r="A421" s="406" t="s">
        <v>514</v>
      </c>
      <c r="B421" s="406" t="s">
        <v>515</v>
      </c>
      <c r="C421" s="111" t="s">
        <v>23</v>
      </c>
      <c r="D421" s="132" t="s">
        <v>496</v>
      </c>
      <c r="E421" s="132" t="s">
        <v>516</v>
      </c>
      <c r="F421" s="132" t="s">
        <v>517</v>
      </c>
      <c r="G421" s="132"/>
      <c r="H421" s="232">
        <f>H423</f>
        <v>14561.3</v>
      </c>
      <c r="I421" s="232">
        <f aca="true" t="shared" si="163" ref="I421:S421">I423</f>
        <v>11957.6</v>
      </c>
      <c r="J421" s="232">
        <f t="shared" si="163"/>
        <v>11928.800000000001</v>
      </c>
      <c r="K421" s="232">
        <f t="shared" si="163"/>
        <v>278.1</v>
      </c>
      <c r="L421" s="232">
        <f t="shared" si="163"/>
        <v>11928.800000000001</v>
      </c>
      <c r="M421" s="232">
        <f t="shared" si="163"/>
        <v>4435.5</v>
      </c>
      <c r="N421" s="232">
        <f t="shared" si="163"/>
        <v>11928.800000000001</v>
      </c>
      <c r="O421" s="232">
        <f t="shared" si="163"/>
        <v>7515.2</v>
      </c>
      <c r="P421" s="232">
        <f t="shared" si="163"/>
        <v>13410.9</v>
      </c>
      <c r="Q421" s="232">
        <f t="shared" si="163"/>
        <v>13076.099999999999</v>
      </c>
      <c r="R421" s="232">
        <f t="shared" si="163"/>
        <v>11847.2</v>
      </c>
      <c r="S421" s="232">
        <f t="shared" si="163"/>
        <v>11847.2</v>
      </c>
      <c r="T421" s="94"/>
    </row>
    <row r="422" spans="1:20" ht="21">
      <c r="A422" s="407"/>
      <c r="B422" s="407"/>
      <c r="C422" s="111" t="s">
        <v>36</v>
      </c>
      <c r="D422" s="132"/>
      <c r="E422" s="132"/>
      <c r="F422" s="132"/>
      <c r="G422" s="132"/>
      <c r="H422" s="12"/>
      <c r="I422" s="12"/>
      <c r="J422" s="111"/>
      <c r="K422" s="111"/>
      <c r="L422" s="111"/>
      <c r="M422" s="111"/>
      <c r="N422" s="111"/>
      <c r="O422" s="111"/>
      <c r="P422" s="111"/>
      <c r="Q422" s="111"/>
      <c r="R422" s="106"/>
      <c r="S422" s="106"/>
      <c r="T422" s="94"/>
    </row>
    <row r="423" spans="1:20" ht="31.5">
      <c r="A423" s="408"/>
      <c r="B423" s="408"/>
      <c r="C423" s="111" t="s">
        <v>508</v>
      </c>
      <c r="D423" s="132" t="s">
        <v>496</v>
      </c>
      <c r="E423" s="132" t="s">
        <v>516</v>
      </c>
      <c r="F423" s="132" t="s">
        <v>517</v>
      </c>
      <c r="G423" s="132"/>
      <c r="H423" s="232">
        <f>H424+H430+H433</f>
        <v>14561.3</v>
      </c>
      <c r="I423" s="232">
        <f aca="true" t="shared" si="164" ref="I423:S423">I424+I430+I433</f>
        <v>11957.6</v>
      </c>
      <c r="J423" s="232">
        <f t="shared" si="164"/>
        <v>11928.800000000001</v>
      </c>
      <c r="K423" s="232">
        <f t="shared" si="164"/>
        <v>278.1</v>
      </c>
      <c r="L423" s="232">
        <f t="shared" si="164"/>
        <v>11928.800000000001</v>
      </c>
      <c r="M423" s="232">
        <f t="shared" si="164"/>
        <v>4435.5</v>
      </c>
      <c r="N423" s="232">
        <f t="shared" si="164"/>
        <v>11928.800000000001</v>
      </c>
      <c r="O423" s="232">
        <f t="shared" si="164"/>
        <v>7515.2</v>
      </c>
      <c r="P423" s="232">
        <f t="shared" si="164"/>
        <v>13410.9</v>
      </c>
      <c r="Q423" s="232">
        <f t="shared" si="164"/>
        <v>13076.099999999999</v>
      </c>
      <c r="R423" s="232">
        <f t="shared" si="164"/>
        <v>11847.2</v>
      </c>
      <c r="S423" s="232">
        <f t="shared" si="164"/>
        <v>11847.2</v>
      </c>
      <c r="T423" s="94"/>
    </row>
    <row r="424" spans="1:20" ht="21" customHeight="1">
      <c r="A424" s="409" t="s">
        <v>682</v>
      </c>
      <c r="B424" s="409" t="s">
        <v>683</v>
      </c>
      <c r="C424" s="104" t="s">
        <v>23</v>
      </c>
      <c r="D424" s="137" t="s">
        <v>496</v>
      </c>
      <c r="E424" s="137" t="s">
        <v>516</v>
      </c>
      <c r="F424" s="137" t="s">
        <v>517</v>
      </c>
      <c r="G424" s="137"/>
      <c r="H424" s="228">
        <f>SUM(H426:H429)</f>
        <v>14374.9</v>
      </c>
      <c r="I424" s="228">
        <f aca="true" t="shared" si="165" ref="I424:S424">SUM(I426:I429)</f>
        <v>11857.6</v>
      </c>
      <c r="J424" s="228">
        <f t="shared" si="165"/>
        <v>11818.800000000001</v>
      </c>
      <c r="K424" s="228">
        <f t="shared" si="165"/>
        <v>278.1</v>
      </c>
      <c r="L424" s="228">
        <f t="shared" si="165"/>
        <v>11818.800000000001</v>
      </c>
      <c r="M424" s="228">
        <f t="shared" si="165"/>
        <v>4435.5</v>
      </c>
      <c r="N424" s="228">
        <f t="shared" si="165"/>
        <v>11818.800000000001</v>
      </c>
      <c r="O424" s="228">
        <f t="shared" si="165"/>
        <v>7515.2</v>
      </c>
      <c r="P424" s="228">
        <f t="shared" si="165"/>
        <v>13300.9</v>
      </c>
      <c r="Q424" s="228">
        <f t="shared" si="165"/>
        <v>12966.099999999999</v>
      </c>
      <c r="R424" s="228">
        <f t="shared" si="165"/>
        <v>11847.2</v>
      </c>
      <c r="S424" s="228">
        <f t="shared" si="165"/>
        <v>11847.2</v>
      </c>
      <c r="T424" s="94"/>
    </row>
    <row r="425" spans="1:20" ht="22.5">
      <c r="A425" s="410"/>
      <c r="B425" s="410"/>
      <c r="C425" s="104" t="s">
        <v>36</v>
      </c>
      <c r="D425" s="137"/>
      <c r="E425" s="137"/>
      <c r="F425" s="137"/>
      <c r="G425" s="137"/>
      <c r="H425" s="14"/>
      <c r="I425" s="14"/>
      <c r="J425" s="104"/>
      <c r="K425" s="104"/>
      <c r="L425" s="104"/>
      <c r="M425" s="104"/>
      <c r="N425" s="104"/>
      <c r="O425" s="104"/>
      <c r="P425" s="104"/>
      <c r="Q425" s="104"/>
      <c r="R425" s="107"/>
      <c r="S425" s="107"/>
      <c r="T425" s="94"/>
    </row>
    <row r="426" spans="1:251" ht="33.75">
      <c r="A426" s="410"/>
      <c r="B426" s="410"/>
      <c r="C426" s="104" t="s">
        <v>508</v>
      </c>
      <c r="D426" s="137" t="s">
        <v>496</v>
      </c>
      <c r="E426" s="137" t="s">
        <v>516</v>
      </c>
      <c r="F426" s="137" t="s">
        <v>517</v>
      </c>
      <c r="G426" s="137" t="s">
        <v>931</v>
      </c>
      <c r="H426" s="228">
        <v>0</v>
      </c>
      <c r="I426" s="228">
        <v>0</v>
      </c>
      <c r="J426" s="10">
        <v>83.3</v>
      </c>
      <c r="K426" s="10">
        <v>0</v>
      </c>
      <c r="L426" s="10">
        <v>83.3</v>
      </c>
      <c r="M426" s="10">
        <v>0</v>
      </c>
      <c r="N426" s="10">
        <v>83.3</v>
      </c>
      <c r="O426" s="10">
        <v>52</v>
      </c>
      <c r="P426" s="10">
        <v>83</v>
      </c>
      <c r="Q426" s="10">
        <v>83</v>
      </c>
      <c r="R426" s="228">
        <v>0</v>
      </c>
      <c r="S426" s="228">
        <v>0</v>
      </c>
      <c r="T426" s="94"/>
      <c r="IQ426">
        <v>211</v>
      </c>
    </row>
    <row r="427" spans="1:20" ht="33.75">
      <c r="A427" s="410"/>
      <c r="B427" s="410"/>
      <c r="C427" s="104" t="s">
        <v>508</v>
      </c>
      <c r="D427" s="137" t="s">
        <v>496</v>
      </c>
      <c r="E427" s="137" t="s">
        <v>516</v>
      </c>
      <c r="F427" s="137" t="s">
        <v>517</v>
      </c>
      <c r="G427" s="137" t="s">
        <v>930</v>
      </c>
      <c r="H427" s="228">
        <v>0</v>
      </c>
      <c r="I427" s="228">
        <v>0</v>
      </c>
      <c r="J427" s="10">
        <v>25.2</v>
      </c>
      <c r="K427" s="10">
        <v>0</v>
      </c>
      <c r="L427" s="10">
        <v>25.2</v>
      </c>
      <c r="M427" s="10">
        <v>0</v>
      </c>
      <c r="N427" s="10">
        <v>25.2</v>
      </c>
      <c r="O427" s="10">
        <v>15.7</v>
      </c>
      <c r="P427" s="10">
        <v>25.1</v>
      </c>
      <c r="Q427" s="10">
        <v>25.1</v>
      </c>
      <c r="R427" s="228">
        <v>0</v>
      </c>
      <c r="S427" s="228">
        <v>0</v>
      </c>
      <c r="T427" s="94"/>
    </row>
    <row r="428" spans="1:20" ht="33.75">
      <c r="A428" s="410"/>
      <c r="B428" s="410"/>
      <c r="C428" s="104" t="s">
        <v>508</v>
      </c>
      <c r="D428" s="137" t="s">
        <v>496</v>
      </c>
      <c r="E428" s="137" t="s">
        <v>516</v>
      </c>
      <c r="F428" s="137" t="s">
        <v>517</v>
      </c>
      <c r="G428" s="137" t="s">
        <v>500</v>
      </c>
      <c r="H428" s="228">
        <v>0</v>
      </c>
      <c r="I428" s="228">
        <v>0</v>
      </c>
      <c r="J428" s="10">
        <v>15.6</v>
      </c>
      <c r="K428" s="10">
        <v>0</v>
      </c>
      <c r="L428" s="10">
        <v>15.6</v>
      </c>
      <c r="M428" s="10">
        <v>0</v>
      </c>
      <c r="N428" s="10">
        <v>15.6</v>
      </c>
      <c r="O428" s="10">
        <v>0</v>
      </c>
      <c r="P428" s="10">
        <v>23.2</v>
      </c>
      <c r="Q428" s="10">
        <v>23.2</v>
      </c>
      <c r="R428" s="228">
        <v>0</v>
      </c>
      <c r="S428" s="228">
        <v>0</v>
      </c>
      <c r="T428" s="94"/>
    </row>
    <row r="429" spans="1:20" ht="29.25" customHeight="1">
      <c r="A429" s="411"/>
      <c r="B429" s="411"/>
      <c r="C429" s="104" t="s">
        <v>508</v>
      </c>
      <c r="D429" s="137" t="s">
        <v>496</v>
      </c>
      <c r="E429" s="137" t="s">
        <v>516</v>
      </c>
      <c r="F429" s="137" t="s">
        <v>517</v>
      </c>
      <c r="G429" s="137" t="s">
        <v>518</v>
      </c>
      <c r="H429" s="228">
        <v>14374.9</v>
      </c>
      <c r="I429" s="228">
        <v>11857.6</v>
      </c>
      <c r="J429" s="10">
        <v>11694.7</v>
      </c>
      <c r="K429" s="10">
        <v>278.1</v>
      </c>
      <c r="L429" s="10">
        <v>11694.7</v>
      </c>
      <c r="M429" s="10">
        <v>4435.5</v>
      </c>
      <c r="N429" s="10">
        <v>11694.7</v>
      </c>
      <c r="O429" s="10">
        <v>7447.5</v>
      </c>
      <c r="P429" s="10">
        <v>13169.6</v>
      </c>
      <c r="Q429" s="10">
        <v>12834.8</v>
      </c>
      <c r="R429" s="228">
        <v>11847.2</v>
      </c>
      <c r="S429" s="228">
        <v>11847.2</v>
      </c>
      <c r="T429" s="94"/>
    </row>
    <row r="430" spans="1:20" ht="21" customHeight="1">
      <c r="A430" s="409" t="s">
        <v>1001</v>
      </c>
      <c r="B430" s="409" t="s">
        <v>1002</v>
      </c>
      <c r="C430" s="104" t="s">
        <v>23</v>
      </c>
      <c r="D430" s="137" t="s">
        <v>65</v>
      </c>
      <c r="E430" s="137" t="s">
        <v>163</v>
      </c>
      <c r="F430" s="137" t="s">
        <v>1003</v>
      </c>
      <c r="G430" s="137"/>
      <c r="H430" s="228">
        <f>H432</f>
        <v>147.9</v>
      </c>
      <c r="I430" s="228">
        <f aca="true" t="shared" si="166" ref="I430:S430">I432</f>
        <v>93.5</v>
      </c>
      <c r="J430" s="228">
        <f t="shared" si="166"/>
        <v>87.4</v>
      </c>
      <c r="K430" s="228">
        <f t="shared" si="166"/>
        <v>0</v>
      </c>
      <c r="L430" s="228">
        <f t="shared" si="166"/>
        <v>87.4</v>
      </c>
      <c r="M430" s="228">
        <f t="shared" si="166"/>
        <v>0</v>
      </c>
      <c r="N430" s="228">
        <f t="shared" si="166"/>
        <v>87.4</v>
      </c>
      <c r="O430" s="228">
        <f t="shared" si="166"/>
        <v>0</v>
      </c>
      <c r="P430" s="228">
        <f t="shared" si="166"/>
        <v>87.4</v>
      </c>
      <c r="Q430" s="228">
        <f t="shared" si="166"/>
        <v>87.4</v>
      </c>
      <c r="R430" s="228">
        <f t="shared" si="166"/>
        <v>0</v>
      </c>
      <c r="S430" s="228">
        <f t="shared" si="166"/>
        <v>0</v>
      </c>
      <c r="T430" s="94"/>
    </row>
    <row r="431" spans="1:20" ht="22.5">
      <c r="A431" s="410"/>
      <c r="B431" s="410"/>
      <c r="C431" s="104" t="s">
        <v>36</v>
      </c>
      <c r="D431" s="137"/>
      <c r="E431" s="137"/>
      <c r="F431" s="137"/>
      <c r="G431" s="137"/>
      <c r="H431" s="14"/>
      <c r="I431" s="14"/>
      <c r="J431" s="104"/>
      <c r="K431" s="104"/>
      <c r="L431" s="104"/>
      <c r="M431" s="104"/>
      <c r="N431" s="104"/>
      <c r="O431" s="104"/>
      <c r="P431" s="104"/>
      <c r="Q431" s="104"/>
      <c r="R431" s="107"/>
      <c r="S431" s="107"/>
      <c r="T431" s="94"/>
    </row>
    <row r="432" spans="1:20" ht="56.25">
      <c r="A432" s="410"/>
      <c r="B432" s="410"/>
      <c r="C432" s="104" t="s">
        <v>158</v>
      </c>
      <c r="D432" s="137" t="s">
        <v>65</v>
      </c>
      <c r="E432" s="137" t="s">
        <v>163</v>
      </c>
      <c r="F432" s="137" t="s">
        <v>1003</v>
      </c>
      <c r="G432" s="137" t="s">
        <v>500</v>
      </c>
      <c r="H432" s="228">
        <v>147.9</v>
      </c>
      <c r="I432" s="228">
        <v>93.5</v>
      </c>
      <c r="J432" s="10">
        <v>87.4</v>
      </c>
      <c r="K432" s="10">
        <v>0</v>
      </c>
      <c r="L432" s="10">
        <v>87.4</v>
      </c>
      <c r="M432" s="10">
        <v>0</v>
      </c>
      <c r="N432" s="10">
        <v>87.4</v>
      </c>
      <c r="O432" s="10">
        <v>0</v>
      </c>
      <c r="P432" s="10">
        <v>87.4</v>
      </c>
      <c r="Q432" s="10">
        <v>87.4</v>
      </c>
      <c r="R432" s="228">
        <v>0</v>
      </c>
      <c r="S432" s="228">
        <v>0</v>
      </c>
      <c r="T432" s="94"/>
    </row>
    <row r="433" spans="1:20" ht="21" customHeight="1">
      <c r="A433" s="409" t="s">
        <v>890</v>
      </c>
      <c r="B433" s="409" t="s">
        <v>1002</v>
      </c>
      <c r="C433" s="104" t="s">
        <v>23</v>
      </c>
      <c r="D433" s="137" t="s">
        <v>65</v>
      </c>
      <c r="E433" s="137" t="s">
        <v>66</v>
      </c>
      <c r="F433" s="137" t="s">
        <v>1003</v>
      </c>
      <c r="G433" s="137"/>
      <c r="H433" s="228">
        <f>H435</f>
        <v>38.5</v>
      </c>
      <c r="I433" s="228">
        <f aca="true" t="shared" si="167" ref="I433:S433">I435</f>
        <v>6.5</v>
      </c>
      <c r="J433" s="228">
        <f t="shared" si="167"/>
        <v>22.6</v>
      </c>
      <c r="K433" s="228">
        <f t="shared" si="167"/>
        <v>0</v>
      </c>
      <c r="L433" s="228">
        <f t="shared" si="167"/>
        <v>22.6</v>
      </c>
      <c r="M433" s="228">
        <f t="shared" si="167"/>
        <v>0</v>
      </c>
      <c r="N433" s="228">
        <f t="shared" si="167"/>
        <v>22.6</v>
      </c>
      <c r="O433" s="228">
        <f t="shared" si="167"/>
        <v>0</v>
      </c>
      <c r="P433" s="228">
        <f t="shared" si="167"/>
        <v>22.6</v>
      </c>
      <c r="Q433" s="228">
        <f t="shared" si="167"/>
        <v>22.6</v>
      </c>
      <c r="R433" s="228">
        <f t="shared" si="167"/>
        <v>0</v>
      </c>
      <c r="S433" s="228">
        <f t="shared" si="167"/>
        <v>0</v>
      </c>
      <c r="T433" s="94"/>
    </row>
    <row r="434" spans="1:20" ht="22.5">
      <c r="A434" s="410"/>
      <c r="B434" s="410"/>
      <c r="C434" s="104" t="s">
        <v>36</v>
      </c>
      <c r="D434" s="137"/>
      <c r="E434" s="137"/>
      <c r="F434" s="137"/>
      <c r="G434" s="137"/>
      <c r="H434" s="14"/>
      <c r="I434" s="14"/>
      <c r="J434" s="104"/>
      <c r="K434" s="104"/>
      <c r="L434" s="104"/>
      <c r="M434" s="104"/>
      <c r="N434" s="104"/>
      <c r="O434" s="104"/>
      <c r="P434" s="104"/>
      <c r="Q434" s="104"/>
      <c r="R434" s="107"/>
      <c r="S434" s="107"/>
      <c r="T434" s="94"/>
    </row>
    <row r="435" spans="1:20" ht="56.25">
      <c r="A435" s="410"/>
      <c r="B435" s="410"/>
      <c r="C435" s="104" t="s">
        <v>158</v>
      </c>
      <c r="D435" s="137" t="s">
        <v>65</v>
      </c>
      <c r="E435" s="137" t="s">
        <v>66</v>
      </c>
      <c r="F435" s="137" t="s">
        <v>1003</v>
      </c>
      <c r="G435" s="137" t="s">
        <v>500</v>
      </c>
      <c r="H435" s="228">
        <v>38.5</v>
      </c>
      <c r="I435" s="228">
        <v>6.5</v>
      </c>
      <c r="J435" s="10">
        <v>22.6</v>
      </c>
      <c r="K435" s="10">
        <v>0</v>
      </c>
      <c r="L435" s="10">
        <v>22.6</v>
      </c>
      <c r="M435" s="10">
        <v>0</v>
      </c>
      <c r="N435" s="10">
        <v>22.6</v>
      </c>
      <c r="O435" s="10">
        <v>0</v>
      </c>
      <c r="P435" s="10">
        <v>22.6</v>
      </c>
      <c r="Q435" s="10">
        <v>22.6</v>
      </c>
      <c r="R435" s="228">
        <v>0</v>
      </c>
      <c r="S435" s="228">
        <v>0</v>
      </c>
      <c r="T435" s="94"/>
    </row>
    <row r="436" spans="1:20" ht="21">
      <c r="A436" s="406" t="s">
        <v>40</v>
      </c>
      <c r="B436" s="406" t="s">
        <v>519</v>
      </c>
      <c r="C436" s="111" t="s">
        <v>23</v>
      </c>
      <c r="D436" s="132" t="s">
        <v>496</v>
      </c>
      <c r="E436" s="132"/>
      <c r="F436" s="132"/>
      <c r="G436" s="132"/>
      <c r="H436" s="231">
        <f>H438</f>
        <v>11529</v>
      </c>
      <c r="I436" s="231">
        <f aca="true" t="shared" si="168" ref="I436:S436">I438</f>
        <v>11528</v>
      </c>
      <c r="J436" s="231">
        <f t="shared" si="168"/>
        <v>4638</v>
      </c>
      <c r="K436" s="231">
        <f t="shared" si="168"/>
        <v>466.5</v>
      </c>
      <c r="L436" s="231">
        <f t="shared" si="168"/>
        <v>4638</v>
      </c>
      <c r="M436" s="231">
        <f t="shared" si="168"/>
        <v>1444</v>
      </c>
      <c r="N436" s="231">
        <f t="shared" si="168"/>
        <v>4524.7</v>
      </c>
      <c r="O436" s="231">
        <f t="shared" si="168"/>
        <v>2461.2</v>
      </c>
      <c r="P436" s="231">
        <f t="shared" si="168"/>
        <v>4707.1</v>
      </c>
      <c r="Q436" s="231">
        <f t="shared" si="168"/>
        <v>4685.5</v>
      </c>
      <c r="R436" s="231">
        <f t="shared" si="168"/>
        <v>5049.2</v>
      </c>
      <c r="S436" s="231">
        <f t="shared" si="168"/>
        <v>4920.5</v>
      </c>
      <c r="T436" s="94"/>
    </row>
    <row r="437" spans="1:20" ht="21">
      <c r="A437" s="407"/>
      <c r="B437" s="407"/>
      <c r="C437" s="111" t="s">
        <v>36</v>
      </c>
      <c r="D437" s="132"/>
      <c r="E437" s="132"/>
      <c r="F437" s="132"/>
      <c r="G437" s="132"/>
      <c r="H437" s="12"/>
      <c r="I437" s="12"/>
      <c r="J437" s="133"/>
      <c r="K437" s="106"/>
      <c r="L437" s="106"/>
      <c r="M437" s="106"/>
      <c r="N437" s="106"/>
      <c r="O437" s="106"/>
      <c r="P437" s="106"/>
      <c r="Q437" s="106"/>
      <c r="R437" s="106"/>
      <c r="S437" s="106"/>
      <c r="T437" s="94"/>
    </row>
    <row r="438" spans="1:20" ht="31.5">
      <c r="A438" s="408"/>
      <c r="B438" s="408"/>
      <c r="C438" s="111" t="s">
        <v>508</v>
      </c>
      <c r="D438" s="132" t="s">
        <v>496</v>
      </c>
      <c r="E438" s="132"/>
      <c r="F438" s="132"/>
      <c r="G438" s="132"/>
      <c r="H438" s="231">
        <f>H439+H448+H460</f>
        <v>11529</v>
      </c>
      <c r="I438" s="231">
        <f aca="true" t="shared" si="169" ref="I438:S438">I439+I448+I460</f>
        <v>11528</v>
      </c>
      <c r="J438" s="231">
        <f t="shared" si="169"/>
        <v>4638</v>
      </c>
      <c r="K438" s="231">
        <f t="shared" si="169"/>
        <v>466.5</v>
      </c>
      <c r="L438" s="231">
        <f t="shared" si="169"/>
        <v>4638</v>
      </c>
      <c r="M438" s="231">
        <f t="shared" si="169"/>
        <v>1444</v>
      </c>
      <c r="N438" s="231">
        <f t="shared" si="169"/>
        <v>4524.7</v>
      </c>
      <c r="O438" s="231">
        <f t="shared" si="169"/>
        <v>2461.2</v>
      </c>
      <c r="P438" s="231">
        <f t="shared" si="169"/>
        <v>4707.1</v>
      </c>
      <c r="Q438" s="231">
        <f t="shared" si="169"/>
        <v>4685.5</v>
      </c>
      <c r="R438" s="231">
        <f t="shared" si="169"/>
        <v>5049.2</v>
      </c>
      <c r="S438" s="231">
        <f t="shared" si="169"/>
        <v>4920.5</v>
      </c>
      <c r="T438" s="94"/>
    </row>
    <row r="439" spans="1:20" ht="22.5">
      <c r="A439" s="324" t="s">
        <v>635</v>
      </c>
      <c r="B439" s="324" t="s">
        <v>636</v>
      </c>
      <c r="C439" s="23" t="s">
        <v>23</v>
      </c>
      <c r="D439" s="134" t="s">
        <v>496</v>
      </c>
      <c r="E439" s="134" t="s">
        <v>520</v>
      </c>
      <c r="F439" s="134"/>
      <c r="G439" s="134"/>
      <c r="H439" s="258">
        <f>H441</f>
        <v>626.5</v>
      </c>
      <c r="I439" s="258">
        <f aca="true" t="shared" si="170" ref="I439:S439">I441</f>
        <v>626.5</v>
      </c>
      <c r="J439" s="258">
        <f t="shared" si="170"/>
        <v>330.7</v>
      </c>
      <c r="K439" s="258">
        <f t="shared" si="170"/>
        <v>0</v>
      </c>
      <c r="L439" s="258">
        <f t="shared" si="170"/>
        <v>330.7</v>
      </c>
      <c r="M439" s="258">
        <f t="shared" si="170"/>
        <v>85.9</v>
      </c>
      <c r="N439" s="258">
        <f t="shared" si="170"/>
        <v>217.4</v>
      </c>
      <c r="O439" s="258">
        <f t="shared" si="170"/>
        <v>165.5</v>
      </c>
      <c r="P439" s="258">
        <f t="shared" si="170"/>
        <v>197.4</v>
      </c>
      <c r="Q439" s="258">
        <f t="shared" si="170"/>
        <v>197.4</v>
      </c>
      <c r="R439" s="258">
        <f t="shared" si="170"/>
        <v>162.5</v>
      </c>
      <c r="S439" s="258">
        <f t="shared" si="170"/>
        <v>83.6</v>
      </c>
      <c r="T439" s="94"/>
    </row>
    <row r="440" spans="1:20" ht="22.5">
      <c r="A440" s="325"/>
      <c r="B440" s="325"/>
      <c r="C440" s="23" t="s">
        <v>36</v>
      </c>
      <c r="D440" s="134"/>
      <c r="E440" s="134"/>
      <c r="F440" s="134"/>
      <c r="G440" s="134"/>
      <c r="H440" s="22"/>
      <c r="I440" s="22"/>
      <c r="J440" s="135"/>
      <c r="K440" s="38"/>
      <c r="L440" s="38"/>
      <c r="M440" s="38"/>
      <c r="N440" s="38"/>
      <c r="O440" s="38"/>
      <c r="P440" s="38"/>
      <c r="Q440" s="38"/>
      <c r="R440" s="38"/>
      <c r="S440" s="38"/>
      <c r="T440" s="94"/>
    </row>
    <row r="441" spans="1:20" ht="39.75" customHeight="1">
      <c r="A441" s="326"/>
      <c r="B441" s="326"/>
      <c r="C441" s="23" t="s">
        <v>508</v>
      </c>
      <c r="D441" s="134" t="s">
        <v>496</v>
      </c>
      <c r="E441" s="134" t="s">
        <v>520</v>
      </c>
      <c r="F441" s="134"/>
      <c r="G441" s="134"/>
      <c r="H441" s="258">
        <f>H442+H445</f>
        <v>626.5</v>
      </c>
      <c r="I441" s="258">
        <f aca="true" t="shared" si="171" ref="I441:S441">I442+I445</f>
        <v>626.5</v>
      </c>
      <c r="J441" s="258">
        <f t="shared" si="171"/>
        <v>330.7</v>
      </c>
      <c r="K441" s="258">
        <f t="shared" si="171"/>
        <v>0</v>
      </c>
      <c r="L441" s="258">
        <f t="shared" si="171"/>
        <v>330.7</v>
      </c>
      <c r="M441" s="258">
        <f t="shared" si="171"/>
        <v>85.9</v>
      </c>
      <c r="N441" s="258">
        <f t="shared" si="171"/>
        <v>217.4</v>
      </c>
      <c r="O441" s="258">
        <f t="shared" si="171"/>
        <v>165.5</v>
      </c>
      <c r="P441" s="258">
        <f t="shared" si="171"/>
        <v>197.4</v>
      </c>
      <c r="Q441" s="258">
        <f t="shared" si="171"/>
        <v>197.4</v>
      </c>
      <c r="R441" s="258">
        <f t="shared" si="171"/>
        <v>162.5</v>
      </c>
      <c r="S441" s="258">
        <f t="shared" si="171"/>
        <v>83.6</v>
      </c>
      <c r="T441" s="94"/>
    </row>
    <row r="442" spans="1:20" ht="22.5">
      <c r="A442" s="412"/>
      <c r="B442" s="321" t="s">
        <v>71</v>
      </c>
      <c r="C442" s="104" t="s">
        <v>23</v>
      </c>
      <c r="D442" s="137" t="s">
        <v>496</v>
      </c>
      <c r="E442" s="137" t="s">
        <v>520</v>
      </c>
      <c r="F442" s="137" t="s">
        <v>521</v>
      </c>
      <c r="G442" s="137" t="s">
        <v>518</v>
      </c>
      <c r="H442" s="230">
        <f>H444</f>
        <v>183.5</v>
      </c>
      <c r="I442" s="228">
        <f>I444</f>
        <v>183.5</v>
      </c>
      <c r="J442" s="228">
        <f aca="true" t="shared" si="172" ref="J442:S442">J444</f>
        <v>330.7</v>
      </c>
      <c r="K442" s="228">
        <f t="shared" si="172"/>
        <v>0</v>
      </c>
      <c r="L442" s="228">
        <f t="shared" si="172"/>
        <v>330.7</v>
      </c>
      <c r="M442" s="228">
        <f t="shared" si="172"/>
        <v>85.9</v>
      </c>
      <c r="N442" s="228">
        <f t="shared" si="172"/>
        <v>217.4</v>
      </c>
      <c r="O442" s="228">
        <f t="shared" si="172"/>
        <v>165.5</v>
      </c>
      <c r="P442" s="228">
        <f t="shared" si="172"/>
        <v>197.4</v>
      </c>
      <c r="Q442" s="228">
        <f t="shared" si="172"/>
        <v>197.4</v>
      </c>
      <c r="R442" s="228">
        <f t="shared" si="172"/>
        <v>162.5</v>
      </c>
      <c r="S442" s="228">
        <f t="shared" si="172"/>
        <v>83.6</v>
      </c>
      <c r="T442" s="94"/>
    </row>
    <row r="443" spans="1:20" ht="22.5">
      <c r="A443" s="413"/>
      <c r="B443" s="322"/>
      <c r="C443" s="104" t="s">
        <v>36</v>
      </c>
      <c r="D443" s="137"/>
      <c r="E443" s="137"/>
      <c r="F443" s="137"/>
      <c r="G443" s="137"/>
      <c r="H443" s="229"/>
      <c r="I443" s="228"/>
      <c r="J443" s="255"/>
      <c r="K443" s="228"/>
      <c r="L443" s="255"/>
      <c r="M443" s="228"/>
      <c r="N443" s="255"/>
      <c r="O443" s="228"/>
      <c r="P443" s="228"/>
      <c r="Q443" s="228"/>
      <c r="R443" s="228"/>
      <c r="S443" s="228"/>
      <c r="T443" s="94"/>
    </row>
    <row r="444" spans="1:20" ht="36" customHeight="1">
      <c r="A444" s="414"/>
      <c r="B444" s="323"/>
      <c r="C444" s="104" t="s">
        <v>508</v>
      </c>
      <c r="D444" s="137" t="s">
        <v>496</v>
      </c>
      <c r="E444" s="137" t="s">
        <v>520</v>
      </c>
      <c r="F444" s="137" t="s">
        <v>521</v>
      </c>
      <c r="G444" s="137" t="s">
        <v>518</v>
      </c>
      <c r="H444" s="230">
        <v>183.5</v>
      </c>
      <c r="I444" s="228">
        <v>183.5</v>
      </c>
      <c r="J444" s="255">
        <v>330.7</v>
      </c>
      <c r="K444" s="228">
        <v>0</v>
      </c>
      <c r="L444" s="255">
        <v>330.7</v>
      </c>
      <c r="M444" s="228">
        <v>85.9</v>
      </c>
      <c r="N444" s="255">
        <v>217.4</v>
      </c>
      <c r="O444" s="228">
        <v>165.5</v>
      </c>
      <c r="P444" s="228">
        <v>197.4</v>
      </c>
      <c r="Q444" s="228">
        <v>197.4</v>
      </c>
      <c r="R444" s="228">
        <v>162.5</v>
      </c>
      <c r="S444" s="228">
        <v>83.6</v>
      </c>
      <c r="T444" s="94"/>
    </row>
    <row r="445" spans="1:20" ht="22.5">
      <c r="A445" s="415"/>
      <c r="B445" s="321" t="s">
        <v>77</v>
      </c>
      <c r="C445" s="104" t="s">
        <v>23</v>
      </c>
      <c r="D445" s="137" t="s">
        <v>496</v>
      </c>
      <c r="E445" s="137" t="s">
        <v>520</v>
      </c>
      <c r="F445" s="137" t="s">
        <v>521</v>
      </c>
      <c r="G445" s="137" t="s">
        <v>518</v>
      </c>
      <c r="H445" s="230">
        <f>H447</f>
        <v>443</v>
      </c>
      <c r="I445" s="230">
        <f aca="true" t="shared" si="173" ref="I445:S445">I447</f>
        <v>443</v>
      </c>
      <c r="J445" s="230">
        <f t="shared" si="173"/>
        <v>0</v>
      </c>
      <c r="K445" s="230">
        <f t="shared" si="173"/>
        <v>0</v>
      </c>
      <c r="L445" s="230">
        <f t="shared" si="173"/>
        <v>0</v>
      </c>
      <c r="M445" s="230">
        <f t="shared" si="173"/>
        <v>0</v>
      </c>
      <c r="N445" s="230">
        <f t="shared" si="173"/>
        <v>0</v>
      </c>
      <c r="O445" s="230">
        <f t="shared" si="173"/>
        <v>0</v>
      </c>
      <c r="P445" s="230">
        <f t="shared" si="173"/>
        <v>0</v>
      </c>
      <c r="Q445" s="230">
        <f t="shared" si="173"/>
        <v>0</v>
      </c>
      <c r="R445" s="230">
        <f t="shared" si="173"/>
        <v>0</v>
      </c>
      <c r="S445" s="230">
        <f t="shared" si="173"/>
        <v>0</v>
      </c>
      <c r="T445" s="94"/>
    </row>
    <row r="446" spans="1:20" ht="22.5">
      <c r="A446" s="416"/>
      <c r="B446" s="322"/>
      <c r="C446" s="104" t="s">
        <v>36</v>
      </c>
      <c r="D446" s="137"/>
      <c r="E446" s="137"/>
      <c r="F446" s="137"/>
      <c r="G446" s="137"/>
      <c r="H446" s="138"/>
      <c r="I446" s="14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94"/>
    </row>
    <row r="447" spans="1:20" ht="33.75">
      <c r="A447" s="417"/>
      <c r="B447" s="323"/>
      <c r="C447" s="104" t="s">
        <v>508</v>
      </c>
      <c r="D447" s="137" t="s">
        <v>496</v>
      </c>
      <c r="E447" s="137" t="s">
        <v>520</v>
      </c>
      <c r="F447" s="137" t="s">
        <v>521</v>
      </c>
      <c r="G447" s="137" t="s">
        <v>518</v>
      </c>
      <c r="H447" s="230">
        <v>443</v>
      </c>
      <c r="I447" s="228">
        <v>443</v>
      </c>
      <c r="J447" s="228">
        <v>0</v>
      </c>
      <c r="K447" s="228">
        <v>0</v>
      </c>
      <c r="L447" s="228">
        <v>0</v>
      </c>
      <c r="M447" s="228">
        <v>0</v>
      </c>
      <c r="N447" s="228">
        <v>0</v>
      </c>
      <c r="O447" s="228">
        <v>0</v>
      </c>
      <c r="P447" s="228">
        <v>0</v>
      </c>
      <c r="Q447" s="228">
        <v>0</v>
      </c>
      <c r="R447" s="228">
        <v>0</v>
      </c>
      <c r="S447" s="228">
        <v>0</v>
      </c>
      <c r="T447" s="94"/>
    </row>
    <row r="448" spans="1:20" ht="22.5">
      <c r="A448" s="418" t="s">
        <v>637</v>
      </c>
      <c r="B448" s="418" t="s">
        <v>638</v>
      </c>
      <c r="C448" s="23" t="s">
        <v>23</v>
      </c>
      <c r="D448" s="134" t="s">
        <v>496</v>
      </c>
      <c r="E448" s="134" t="s">
        <v>503</v>
      </c>
      <c r="F448" s="134"/>
      <c r="G448" s="134"/>
      <c r="H448" s="257">
        <f>H450</f>
        <v>7342.5</v>
      </c>
      <c r="I448" s="257">
        <f aca="true" t="shared" si="174" ref="I448:S448">I450</f>
        <v>7341.5</v>
      </c>
      <c r="J448" s="257">
        <f t="shared" si="174"/>
        <v>590.7</v>
      </c>
      <c r="K448" s="257">
        <f t="shared" si="174"/>
        <v>0</v>
      </c>
      <c r="L448" s="257">
        <f t="shared" si="174"/>
        <v>590.7</v>
      </c>
      <c r="M448" s="257">
        <f t="shared" si="174"/>
        <v>0</v>
      </c>
      <c r="N448" s="257">
        <f t="shared" si="174"/>
        <v>590.7</v>
      </c>
      <c r="O448" s="257">
        <f t="shared" si="174"/>
        <v>0</v>
      </c>
      <c r="P448" s="257">
        <f t="shared" si="174"/>
        <v>590.7</v>
      </c>
      <c r="Q448" s="257">
        <f t="shared" si="174"/>
        <v>569.1</v>
      </c>
      <c r="R448" s="257">
        <f t="shared" si="174"/>
        <v>642</v>
      </c>
      <c r="S448" s="257">
        <f t="shared" si="174"/>
        <v>642</v>
      </c>
      <c r="T448" s="94"/>
    </row>
    <row r="449" spans="1:20" ht="22.5">
      <c r="A449" s="419"/>
      <c r="B449" s="419"/>
      <c r="C449" s="23" t="s">
        <v>36</v>
      </c>
      <c r="D449" s="134"/>
      <c r="E449" s="134"/>
      <c r="F449" s="134"/>
      <c r="G449" s="134"/>
      <c r="H449" s="136"/>
      <c r="I449" s="22"/>
      <c r="J449" s="135"/>
      <c r="K449" s="135"/>
      <c r="L449" s="135"/>
      <c r="M449" s="135"/>
      <c r="N449" s="107"/>
      <c r="O449" s="38"/>
      <c r="P449" s="38"/>
      <c r="Q449" s="38"/>
      <c r="R449" s="135"/>
      <c r="S449" s="135"/>
      <c r="T449" s="94"/>
    </row>
    <row r="450" spans="1:20" ht="33.75">
      <c r="A450" s="420"/>
      <c r="B450" s="420"/>
      <c r="C450" s="23" t="s">
        <v>508</v>
      </c>
      <c r="D450" s="134" t="s">
        <v>496</v>
      </c>
      <c r="E450" s="134" t="s">
        <v>503</v>
      </c>
      <c r="F450" s="134"/>
      <c r="G450" s="134"/>
      <c r="H450" s="258">
        <f>H451+H454+H457</f>
        <v>7342.5</v>
      </c>
      <c r="I450" s="258">
        <f aca="true" t="shared" si="175" ref="I450:S450">I451+I454+I457</f>
        <v>7341.5</v>
      </c>
      <c r="J450" s="258">
        <f t="shared" si="175"/>
        <v>590.7</v>
      </c>
      <c r="K450" s="258">
        <f t="shared" si="175"/>
        <v>0</v>
      </c>
      <c r="L450" s="258">
        <f t="shared" si="175"/>
        <v>590.7</v>
      </c>
      <c r="M450" s="258">
        <f t="shared" si="175"/>
        <v>0</v>
      </c>
      <c r="N450" s="258">
        <f t="shared" si="175"/>
        <v>590.7</v>
      </c>
      <c r="O450" s="258">
        <f t="shared" si="175"/>
        <v>0</v>
      </c>
      <c r="P450" s="258">
        <f t="shared" si="175"/>
        <v>590.7</v>
      </c>
      <c r="Q450" s="258">
        <f t="shared" si="175"/>
        <v>569.1</v>
      </c>
      <c r="R450" s="258">
        <f t="shared" si="175"/>
        <v>642</v>
      </c>
      <c r="S450" s="258">
        <f t="shared" si="175"/>
        <v>642</v>
      </c>
      <c r="T450" s="94"/>
    </row>
    <row r="451" spans="1:20" ht="22.5">
      <c r="A451" s="415"/>
      <c r="B451" s="321" t="s">
        <v>69</v>
      </c>
      <c r="C451" s="104" t="s">
        <v>23</v>
      </c>
      <c r="D451" s="137" t="s">
        <v>496</v>
      </c>
      <c r="E451" s="137" t="s">
        <v>503</v>
      </c>
      <c r="F451" s="137" t="s">
        <v>523</v>
      </c>
      <c r="G451" s="137" t="s">
        <v>500</v>
      </c>
      <c r="H451" s="230">
        <f>H453</f>
        <v>604.2</v>
      </c>
      <c r="I451" s="230">
        <f aca="true" t="shared" si="176" ref="I451:S451">I453</f>
        <v>603.2</v>
      </c>
      <c r="J451" s="230">
        <f t="shared" si="176"/>
        <v>590.7</v>
      </c>
      <c r="K451" s="230">
        <f t="shared" si="176"/>
        <v>0</v>
      </c>
      <c r="L451" s="230">
        <f t="shared" si="176"/>
        <v>590.7</v>
      </c>
      <c r="M451" s="230">
        <f t="shared" si="176"/>
        <v>0</v>
      </c>
      <c r="N451" s="230">
        <f t="shared" si="176"/>
        <v>590.7</v>
      </c>
      <c r="O451" s="230">
        <f t="shared" si="176"/>
        <v>0</v>
      </c>
      <c r="P451" s="230">
        <f t="shared" si="176"/>
        <v>590.7</v>
      </c>
      <c r="Q451" s="230">
        <f t="shared" si="176"/>
        <v>569.1</v>
      </c>
      <c r="R451" s="230">
        <f t="shared" si="176"/>
        <v>642</v>
      </c>
      <c r="S451" s="230">
        <f t="shared" si="176"/>
        <v>642</v>
      </c>
      <c r="T451" s="94"/>
    </row>
    <row r="452" spans="1:20" ht="22.5">
      <c r="A452" s="416"/>
      <c r="B452" s="322"/>
      <c r="C452" s="104" t="s">
        <v>36</v>
      </c>
      <c r="D452" s="137"/>
      <c r="E452" s="137"/>
      <c r="F452" s="137"/>
      <c r="G452" s="137"/>
      <c r="H452" s="138"/>
      <c r="I452" s="14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94"/>
    </row>
    <row r="453" spans="1:20" ht="33.75">
      <c r="A453" s="417"/>
      <c r="B453" s="323"/>
      <c r="C453" s="104" t="s">
        <v>508</v>
      </c>
      <c r="D453" s="137" t="s">
        <v>496</v>
      </c>
      <c r="E453" s="137" t="s">
        <v>503</v>
      </c>
      <c r="F453" s="137" t="s">
        <v>523</v>
      </c>
      <c r="G453" s="137" t="s">
        <v>500</v>
      </c>
      <c r="H453" s="230">
        <v>604.2</v>
      </c>
      <c r="I453" s="228">
        <v>603.2</v>
      </c>
      <c r="J453" s="255">
        <v>590.7</v>
      </c>
      <c r="K453" s="255">
        <v>0</v>
      </c>
      <c r="L453" s="255">
        <v>590.7</v>
      </c>
      <c r="M453" s="255">
        <v>0</v>
      </c>
      <c r="N453" s="255">
        <v>590.7</v>
      </c>
      <c r="O453" s="255">
        <v>0</v>
      </c>
      <c r="P453" s="255">
        <v>590.7</v>
      </c>
      <c r="Q453" s="255">
        <v>569.1</v>
      </c>
      <c r="R453" s="255">
        <v>642</v>
      </c>
      <c r="S453" s="255">
        <v>642</v>
      </c>
      <c r="T453" s="94"/>
    </row>
    <row r="454" spans="1:20" ht="22.5" customHeight="1">
      <c r="A454" s="415"/>
      <c r="B454" s="321" t="s">
        <v>733</v>
      </c>
      <c r="C454" s="104" t="s">
        <v>23</v>
      </c>
      <c r="D454" s="137" t="s">
        <v>496</v>
      </c>
      <c r="E454" s="137" t="s">
        <v>76</v>
      </c>
      <c r="F454" s="137" t="s">
        <v>525</v>
      </c>
      <c r="G454" s="137" t="s">
        <v>524</v>
      </c>
      <c r="H454" s="230">
        <f>H456</f>
        <v>6064.5</v>
      </c>
      <c r="I454" s="230">
        <f aca="true" t="shared" si="177" ref="I454:S454">I456</f>
        <v>6064.5</v>
      </c>
      <c r="J454" s="230">
        <f t="shared" si="177"/>
        <v>0</v>
      </c>
      <c r="K454" s="230">
        <f t="shared" si="177"/>
        <v>0</v>
      </c>
      <c r="L454" s="230">
        <f t="shared" si="177"/>
        <v>0</v>
      </c>
      <c r="M454" s="230">
        <f t="shared" si="177"/>
        <v>0</v>
      </c>
      <c r="N454" s="230">
        <f t="shared" si="177"/>
        <v>0</v>
      </c>
      <c r="O454" s="230">
        <f t="shared" si="177"/>
        <v>0</v>
      </c>
      <c r="P454" s="230">
        <f t="shared" si="177"/>
        <v>0</v>
      </c>
      <c r="Q454" s="230">
        <f t="shared" si="177"/>
        <v>0</v>
      </c>
      <c r="R454" s="230">
        <f t="shared" si="177"/>
        <v>0</v>
      </c>
      <c r="S454" s="230">
        <f t="shared" si="177"/>
        <v>0</v>
      </c>
      <c r="T454" s="14"/>
    </row>
    <row r="455" spans="1:20" ht="22.5">
      <c r="A455" s="416"/>
      <c r="B455" s="322"/>
      <c r="C455" s="104" t="s">
        <v>36</v>
      </c>
      <c r="D455" s="137"/>
      <c r="E455" s="137"/>
      <c r="F455" s="137"/>
      <c r="G455" s="137"/>
      <c r="H455" s="138"/>
      <c r="I455" s="14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4"/>
    </row>
    <row r="456" spans="1:20" ht="33.75">
      <c r="A456" s="417"/>
      <c r="B456" s="323"/>
      <c r="C456" s="104" t="s">
        <v>508</v>
      </c>
      <c r="D456" s="137" t="s">
        <v>496</v>
      </c>
      <c r="E456" s="137" t="s">
        <v>76</v>
      </c>
      <c r="F456" s="137" t="s">
        <v>525</v>
      </c>
      <c r="G456" s="137" t="s">
        <v>524</v>
      </c>
      <c r="H456" s="230">
        <v>6064.5</v>
      </c>
      <c r="I456" s="228">
        <v>6064.5</v>
      </c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4"/>
    </row>
    <row r="457" spans="1:20" ht="22.5">
      <c r="A457" s="415"/>
      <c r="B457" s="321" t="s">
        <v>94</v>
      </c>
      <c r="C457" s="104" t="s">
        <v>23</v>
      </c>
      <c r="D457" s="137" t="s">
        <v>496</v>
      </c>
      <c r="E457" s="137" t="s">
        <v>76</v>
      </c>
      <c r="F457" s="137" t="s">
        <v>526</v>
      </c>
      <c r="G457" s="137" t="s">
        <v>524</v>
      </c>
      <c r="H457" s="230">
        <f>H459</f>
        <v>673.8</v>
      </c>
      <c r="I457" s="230">
        <f aca="true" t="shared" si="178" ref="I457:S457">I459</f>
        <v>673.8</v>
      </c>
      <c r="J457" s="230">
        <f t="shared" si="178"/>
        <v>0</v>
      </c>
      <c r="K457" s="230">
        <f t="shared" si="178"/>
        <v>0</v>
      </c>
      <c r="L457" s="230">
        <f t="shared" si="178"/>
        <v>0</v>
      </c>
      <c r="M457" s="230">
        <f t="shared" si="178"/>
        <v>0</v>
      </c>
      <c r="N457" s="230">
        <f t="shared" si="178"/>
        <v>0</v>
      </c>
      <c r="O457" s="230">
        <f t="shared" si="178"/>
        <v>0</v>
      </c>
      <c r="P457" s="230">
        <f t="shared" si="178"/>
        <v>0</v>
      </c>
      <c r="Q457" s="230">
        <f t="shared" si="178"/>
        <v>0</v>
      </c>
      <c r="R457" s="230">
        <f t="shared" si="178"/>
        <v>0</v>
      </c>
      <c r="S457" s="230">
        <f t="shared" si="178"/>
        <v>0</v>
      </c>
      <c r="T457" s="14"/>
    </row>
    <row r="458" spans="1:20" ht="22.5">
      <c r="A458" s="416"/>
      <c r="B458" s="322"/>
      <c r="C458" s="104" t="s">
        <v>36</v>
      </c>
      <c r="D458" s="137"/>
      <c r="E458" s="137"/>
      <c r="F458" s="137"/>
      <c r="G458" s="137"/>
      <c r="H458" s="131"/>
      <c r="I458" s="14"/>
      <c r="J458" s="109"/>
      <c r="K458" s="53"/>
      <c r="L458" s="109"/>
      <c r="M458" s="109"/>
      <c r="N458" s="109"/>
      <c r="O458" s="109"/>
      <c r="P458" s="109"/>
      <c r="Q458" s="109"/>
      <c r="R458" s="109"/>
      <c r="S458" s="109"/>
      <c r="T458" s="14"/>
    </row>
    <row r="459" spans="1:20" ht="33.75">
      <c r="A459" s="417"/>
      <c r="B459" s="323"/>
      <c r="C459" s="128" t="s">
        <v>508</v>
      </c>
      <c r="D459" s="137" t="s">
        <v>496</v>
      </c>
      <c r="E459" s="137" t="s">
        <v>76</v>
      </c>
      <c r="F459" s="137" t="s">
        <v>526</v>
      </c>
      <c r="G459" s="137" t="s">
        <v>524</v>
      </c>
      <c r="H459" s="230">
        <v>673.8</v>
      </c>
      <c r="I459" s="228">
        <v>673.8</v>
      </c>
      <c r="J459" s="255">
        <v>0</v>
      </c>
      <c r="K459" s="255">
        <v>0</v>
      </c>
      <c r="L459" s="255">
        <v>0</v>
      </c>
      <c r="M459" s="255">
        <v>0</v>
      </c>
      <c r="N459" s="255">
        <v>0</v>
      </c>
      <c r="O459" s="255">
        <v>0</v>
      </c>
      <c r="P459" s="255">
        <v>0</v>
      </c>
      <c r="Q459" s="255">
        <v>0</v>
      </c>
      <c r="R459" s="255">
        <v>0</v>
      </c>
      <c r="S459" s="255">
        <v>0</v>
      </c>
      <c r="T459" s="14"/>
    </row>
    <row r="460" spans="1:20" ht="21.75" customHeight="1">
      <c r="A460" s="418" t="s">
        <v>639</v>
      </c>
      <c r="B460" s="418" t="s">
        <v>396</v>
      </c>
      <c r="C460" s="23" t="s">
        <v>23</v>
      </c>
      <c r="D460" s="136" t="s">
        <v>496</v>
      </c>
      <c r="E460" s="136" t="s">
        <v>520</v>
      </c>
      <c r="F460" s="136" t="s">
        <v>527</v>
      </c>
      <c r="G460" s="22"/>
      <c r="H460" s="258">
        <f>H462</f>
        <v>3560</v>
      </c>
      <c r="I460" s="258">
        <f aca="true" t="shared" si="179" ref="I460:S460">I462</f>
        <v>3560</v>
      </c>
      <c r="J460" s="258">
        <f t="shared" si="179"/>
        <v>3716.5999999999995</v>
      </c>
      <c r="K460" s="258">
        <f t="shared" si="179"/>
        <v>466.5</v>
      </c>
      <c r="L460" s="258">
        <f t="shared" si="179"/>
        <v>3716.5999999999995</v>
      </c>
      <c r="M460" s="258">
        <f t="shared" si="179"/>
        <v>1358.1</v>
      </c>
      <c r="N460" s="258">
        <f t="shared" si="179"/>
        <v>3716.5999999999995</v>
      </c>
      <c r="O460" s="258">
        <f t="shared" si="179"/>
        <v>2295.7</v>
      </c>
      <c r="P460" s="258">
        <f t="shared" si="179"/>
        <v>3919</v>
      </c>
      <c r="Q460" s="258">
        <f t="shared" si="179"/>
        <v>3919</v>
      </c>
      <c r="R460" s="258">
        <f t="shared" si="179"/>
        <v>4244.7</v>
      </c>
      <c r="S460" s="258">
        <f t="shared" si="179"/>
        <v>4194.9</v>
      </c>
      <c r="T460" s="14"/>
    </row>
    <row r="461" spans="1:20" ht="22.5">
      <c r="A461" s="419"/>
      <c r="B461" s="419"/>
      <c r="C461" s="23" t="s">
        <v>36</v>
      </c>
      <c r="D461" s="136"/>
      <c r="E461" s="136"/>
      <c r="F461" s="136"/>
      <c r="G461" s="22"/>
      <c r="H461" s="256"/>
      <c r="I461" s="22"/>
      <c r="J461" s="38"/>
      <c r="K461" s="135"/>
      <c r="L461" s="135"/>
      <c r="M461" s="135"/>
      <c r="N461" s="135"/>
      <c r="O461" s="135"/>
      <c r="P461" s="135"/>
      <c r="Q461" s="135"/>
      <c r="R461" s="135"/>
      <c r="S461" s="135"/>
      <c r="T461" s="14"/>
    </row>
    <row r="462" spans="1:20" ht="33.75">
      <c r="A462" s="420"/>
      <c r="B462" s="420"/>
      <c r="C462" s="23" t="s">
        <v>508</v>
      </c>
      <c r="D462" s="136" t="s">
        <v>496</v>
      </c>
      <c r="E462" s="136" t="s">
        <v>520</v>
      </c>
      <c r="F462" s="136" t="s">
        <v>527</v>
      </c>
      <c r="G462" s="22"/>
      <c r="H462" s="258">
        <f>H463</f>
        <v>3560</v>
      </c>
      <c r="I462" s="258">
        <f aca="true" t="shared" si="180" ref="I462:S462">I463</f>
        <v>3560</v>
      </c>
      <c r="J462" s="258">
        <f t="shared" si="180"/>
        <v>3716.5999999999995</v>
      </c>
      <c r="K462" s="258">
        <f t="shared" si="180"/>
        <v>466.5</v>
      </c>
      <c r="L462" s="258">
        <f t="shared" si="180"/>
        <v>3716.5999999999995</v>
      </c>
      <c r="M462" s="258">
        <f t="shared" si="180"/>
        <v>1358.1</v>
      </c>
      <c r="N462" s="258">
        <f t="shared" si="180"/>
        <v>3716.5999999999995</v>
      </c>
      <c r="O462" s="258">
        <f t="shared" si="180"/>
        <v>2295.7</v>
      </c>
      <c r="P462" s="258">
        <f t="shared" si="180"/>
        <v>3919</v>
      </c>
      <c r="Q462" s="258">
        <f t="shared" si="180"/>
        <v>3919</v>
      </c>
      <c r="R462" s="258">
        <f t="shared" si="180"/>
        <v>4244.7</v>
      </c>
      <c r="S462" s="258">
        <f t="shared" si="180"/>
        <v>4194.9</v>
      </c>
      <c r="T462" s="14"/>
    </row>
    <row r="463" spans="1:20" ht="22.5" customHeight="1">
      <c r="A463" s="421"/>
      <c r="B463" s="321" t="s">
        <v>70</v>
      </c>
      <c r="C463" s="104" t="s">
        <v>23</v>
      </c>
      <c r="D463" s="137" t="s">
        <v>496</v>
      </c>
      <c r="E463" s="137" t="s">
        <v>520</v>
      </c>
      <c r="F463" s="137" t="s">
        <v>528</v>
      </c>
      <c r="G463" s="137"/>
      <c r="H463" s="230">
        <f>SUM(H465:H469)</f>
        <v>3560</v>
      </c>
      <c r="I463" s="230">
        <f aca="true" t="shared" si="181" ref="I463:S463">SUM(I465:I469)</f>
        <v>3560</v>
      </c>
      <c r="J463" s="230">
        <f t="shared" si="181"/>
        <v>3716.5999999999995</v>
      </c>
      <c r="K463" s="230">
        <f t="shared" si="181"/>
        <v>466.5</v>
      </c>
      <c r="L463" s="230">
        <f t="shared" si="181"/>
        <v>3716.5999999999995</v>
      </c>
      <c r="M463" s="230">
        <f t="shared" si="181"/>
        <v>1358.1</v>
      </c>
      <c r="N463" s="230">
        <f t="shared" si="181"/>
        <v>3716.5999999999995</v>
      </c>
      <c r="O463" s="230">
        <f t="shared" si="181"/>
        <v>2295.7</v>
      </c>
      <c r="P463" s="230">
        <f t="shared" si="181"/>
        <v>3919</v>
      </c>
      <c r="Q463" s="230">
        <f t="shared" si="181"/>
        <v>3919</v>
      </c>
      <c r="R463" s="230">
        <f t="shared" si="181"/>
        <v>4244.7</v>
      </c>
      <c r="S463" s="230">
        <f t="shared" si="181"/>
        <v>4194.9</v>
      </c>
      <c r="T463" s="109"/>
    </row>
    <row r="464" spans="1:20" ht="22.5">
      <c r="A464" s="422"/>
      <c r="B464" s="322"/>
      <c r="C464" s="104" t="s">
        <v>36</v>
      </c>
      <c r="D464" s="137"/>
      <c r="E464" s="137"/>
      <c r="F464" s="137"/>
      <c r="G464" s="137"/>
      <c r="H464" s="131"/>
      <c r="I464" s="14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4"/>
    </row>
    <row r="465" spans="1:20" ht="12.75">
      <c r="A465" s="422"/>
      <c r="B465" s="322"/>
      <c r="C465" s="317" t="s">
        <v>508</v>
      </c>
      <c r="D465" s="137" t="s">
        <v>496</v>
      </c>
      <c r="E465" s="137" t="s">
        <v>520</v>
      </c>
      <c r="F465" s="137" t="s">
        <v>528</v>
      </c>
      <c r="G465" s="137" t="s">
        <v>529</v>
      </c>
      <c r="H465" s="230">
        <v>1977.5</v>
      </c>
      <c r="I465" s="228">
        <v>1977.5</v>
      </c>
      <c r="J465" s="228">
        <v>2331.2</v>
      </c>
      <c r="K465" s="228">
        <v>335.7</v>
      </c>
      <c r="L465" s="255">
        <v>2331.2</v>
      </c>
      <c r="M465" s="255">
        <v>935.6</v>
      </c>
      <c r="N465" s="255">
        <v>2331.2</v>
      </c>
      <c r="O465" s="255">
        <v>1391.4</v>
      </c>
      <c r="P465" s="255">
        <v>2083.7</v>
      </c>
      <c r="Q465" s="255">
        <v>2083.7</v>
      </c>
      <c r="R465" s="255">
        <v>2736.9</v>
      </c>
      <c r="S465" s="255">
        <v>2736.9</v>
      </c>
      <c r="T465" s="109"/>
    </row>
    <row r="466" spans="1:20" ht="12.75">
      <c r="A466" s="422"/>
      <c r="B466" s="322"/>
      <c r="C466" s="318"/>
      <c r="D466" s="137" t="s">
        <v>496</v>
      </c>
      <c r="E466" s="137" t="s">
        <v>520</v>
      </c>
      <c r="F466" s="137" t="s">
        <v>528</v>
      </c>
      <c r="G466" s="137" t="s">
        <v>530</v>
      </c>
      <c r="H466" s="230">
        <v>0</v>
      </c>
      <c r="I466" s="228">
        <v>0</v>
      </c>
      <c r="J466" s="228">
        <v>0</v>
      </c>
      <c r="K466" s="255">
        <v>0</v>
      </c>
      <c r="L466" s="255">
        <v>0</v>
      </c>
      <c r="M466" s="255">
        <v>0</v>
      </c>
      <c r="N466" s="255">
        <v>0</v>
      </c>
      <c r="O466" s="255">
        <v>0</v>
      </c>
      <c r="P466" s="255">
        <v>0</v>
      </c>
      <c r="Q466" s="255">
        <v>0</v>
      </c>
      <c r="R466" s="255">
        <v>0</v>
      </c>
      <c r="S466" s="255">
        <v>0</v>
      </c>
      <c r="T466" s="109"/>
    </row>
    <row r="467" spans="1:20" ht="12.75">
      <c r="A467" s="422"/>
      <c r="B467" s="322"/>
      <c r="C467" s="318"/>
      <c r="D467" s="137" t="s">
        <v>496</v>
      </c>
      <c r="E467" s="137" t="s">
        <v>520</v>
      </c>
      <c r="F467" s="137" t="s">
        <v>528</v>
      </c>
      <c r="G467" s="137" t="s">
        <v>531</v>
      </c>
      <c r="H467" s="230">
        <v>566.8</v>
      </c>
      <c r="I467" s="228">
        <v>566.8</v>
      </c>
      <c r="J467" s="228">
        <v>704.1</v>
      </c>
      <c r="K467" s="228">
        <v>97.9</v>
      </c>
      <c r="L467" s="228">
        <v>704.1</v>
      </c>
      <c r="M467" s="228">
        <v>239</v>
      </c>
      <c r="N467" s="228">
        <v>704.1</v>
      </c>
      <c r="O467" s="255">
        <v>401.8</v>
      </c>
      <c r="P467" s="255">
        <v>621</v>
      </c>
      <c r="Q467" s="255">
        <v>621</v>
      </c>
      <c r="R467" s="255">
        <v>826.5</v>
      </c>
      <c r="S467" s="255">
        <v>826.5</v>
      </c>
      <c r="T467" s="109"/>
    </row>
    <row r="468" spans="1:20" ht="12.75">
      <c r="A468" s="422"/>
      <c r="B468" s="322"/>
      <c r="C468" s="319"/>
      <c r="D468" s="137" t="s">
        <v>496</v>
      </c>
      <c r="E468" s="137" t="s">
        <v>520</v>
      </c>
      <c r="F468" s="137" t="s">
        <v>528</v>
      </c>
      <c r="G468" s="137" t="s">
        <v>500</v>
      </c>
      <c r="H468" s="230">
        <v>999.7</v>
      </c>
      <c r="I468" s="228">
        <v>999.7</v>
      </c>
      <c r="J468" s="228">
        <v>681.3</v>
      </c>
      <c r="K468" s="228">
        <v>32.9</v>
      </c>
      <c r="L468" s="255">
        <v>681.3</v>
      </c>
      <c r="M468" s="255">
        <v>183.5</v>
      </c>
      <c r="N468" s="255">
        <v>681.3</v>
      </c>
      <c r="O468" s="255">
        <v>502.5</v>
      </c>
      <c r="P468" s="255">
        <v>1214.3</v>
      </c>
      <c r="Q468" s="255">
        <v>1214.3</v>
      </c>
      <c r="R468" s="255">
        <v>681.3</v>
      </c>
      <c r="S468" s="255">
        <v>631.5</v>
      </c>
      <c r="T468" s="109"/>
    </row>
    <row r="469" spans="1:20" ht="12.75">
      <c r="A469" s="423"/>
      <c r="B469" s="323"/>
      <c r="C469" s="100"/>
      <c r="D469" s="137" t="s">
        <v>496</v>
      </c>
      <c r="E469" s="137" t="s">
        <v>520</v>
      </c>
      <c r="F469" s="137" t="s">
        <v>528</v>
      </c>
      <c r="G469" s="137" t="s">
        <v>532</v>
      </c>
      <c r="H469" s="230">
        <v>16</v>
      </c>
      <c r="I469" s="228">
        <v>16</v>
      </c>
      <c r="J469" s="255">
        <v>0</v>
      </c>
      <c r="K469" s="255">
        <v>0</v>
      </c>
      <c r="L469" s="255">
        <v>0</v>
      </c>
      <c r="M469" s="255">
        <v>0</v>
      </c>
      <c r="N469" s="255">
        <v>0</v>
      </c>
      <c r="O469" s="255">
        <v>0</v>
      </c>
      <c r="P469" s="255">
        <v>0</v>
      </c>
      <c r="Q469" s="255">
        <v>0</v>
      </c>
      <c r="R469" s="255">
        <v>0</v>
      </c>
      <c r="S469" s="255">
        <v>0</v>
      </c>
      <c r="T469" s="99"/>
    </row>
    <row r="470" spans="1:20" ht="21">
      <c r="A470" s="406" t="s">
        <v>40</v>
      </c>
      <c r="B470" s="406" t="s">
        <v>533</v>
      </c>
      <c r="C470" s="111" t="s">
        <v>23</v>
      </c>
      <c r="D470" s="132" t="s">
        <v>496</v>
      </c>
      <c r="E470" s="132"/>
      <c r="F470" s="132"/>
      <c r="G470" s="132"/>
      <c r="H470" s="231">
        <f>H472</f>
        <v>33</v>
      </c>
      <c r="I470" s="231">
        <f aca="true" t="shared" si="182" ref="I470:S470">I472</f>
        <v>0</v>
      </c>
      <c r="J470" s="231">
        <f t="shared" si="182"/>
        <v>30</v>
      </c>
      <c r="K470" s="231">
        <f t="shared" si="182"/>
        <v>0</v>
      </c>
      <c r="L470" s="231">
        <f t="shared" si="182"/>
        <v>60</v>
      </c>
      <c r="M470" s="231">
        <f t="shared" si="182"/>
        <v>0</v>
      </c>
      <c r="N470" s="231">
        <f t="shared" si="182"/>
        <v>60</v>
      </c>
      <c r="O470" s="231">
        <f t="shared" si="182"/>
        <v>0</v>
      </c>
      <c r="P470" s="231">
        <f t="shared" si="182"/>
        <v>0</v>
      </c>
      <c r="Q470" s="231">
        <f t="shared" si="182"/>
        <v>0</v>
      </c>
      <c r="R470" s="231">
        <f t="shared" si="182"/>
        <v>60</v>
      </c>
      <c r="S470" s="231">
        <f t="shared" si="182"/>
        <v>60</v>
      </c>
      <c r="T470" s="14"/>
    </row>
    <row r="471" spans="1:20" ht="21">
      <c r="A471" s="407"/>
      <c r="B471" s="407"/>
      <c r="C471" s="111" t="s">
        <v>36</v>
      </c>
      <c r="D471" s="132"/>
      <c r="E471" s="132"/>
      <c r="F471" s="132"/>
      <c r="G471" s="132"/>
      <c r="H471" s="148"/>
      <c r="I471" s="12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4"/>
    </row>
    <row r="472" spans="1:20" ht="31.5">
      <c r="A472" s="408"/>
      <c r="B472" s="408"/>
      <c r="C472" s="111" t="s">
        <v>508</v>
      </c>
      <c r="D472" s="132" t="s">
        <v>496</v>
      </c>
      <c r="E472" s="132"/>
      <c r="F472" s="132"/>
      <c r="G472" s="132"/>
      <c r="H472" s="231">
        <f>H473+H479</f>
        <v>33</v>
      </c>
      <c r="I472" s="231">
        <f aca="true" t="shared" si="183" ref="I472:S472">I473+I479</f>
        <v>0</v>
      </c>
      <c r="J472" s="231">
        <f t="shared" si="183"/>
        <v>30</v>
      </c>
      <c r="K472" s="231">
        <f t="shared" si="183"/>
        <v>0</v>
      </c>
      <c r="L472" s="231">
        <f t="shared" si="183"/>
        <v>60</v>
      </c>
      <c r="M472" s="231">
        <f t="shared" si="183"/>
        <v>0</v>
      </c>
      <c r="N472" s="231">
        <f t="shared" si="183"/>
        <v>60</v>
      </c>
      <c r="O472" s="231">
        <f t="shared" si="183"/>
        <v>0</v>
      </c>
      <c r="P472" s="231">
        <f t="shared" si="183"/>
        <v>0</v>
      </c>
      <c r="Q472" s="231">
        <f t="shared" si="183"/>
        <v>0</v>
      </c>
      <c r="R472" s="231">
        <f t="shared" si="183"/>
        <v>60</v>
      </c>
      <c r="S472" s="231">
        <f t="shared" si="183"/>
        <v>60</v>
      </c>
      <c r="T472" s="14"/>
    </row>
    <row r="473" spans="1:20" ht="38.25" customHeight="1">
      <c r="A473" s="324" t="s">
        <v>640</v>
      </c>
      <c r="B473" s="324" t="s">
        <v>641</v>
      </c>
      <c r="C473" s="23" t="s">
        <v>23</v>
      </c>
      <c r="D473" s="134" t="s">
        <v>496</v>
      </c>
      <c r="E473" s="134" t="s">
        <v>503</v>
      </c>
      <c r="F473" s="134"/>
      <c r="G473" s="134"/>
      <c r="H473" s="258">
        <f>H475</f>
        <v>33</v>
      </c>
      <c r="I473" s="258">
        <f aca="true" t="shared" si="184" ref="I473:S473">I475</f>
        <v>0</v>
      </c>
      <c r="J473" s="258">
        <f t="shared" si="184"/>
        <v>30</v>
      </c>
      <c r="K473" s="258">
        <f t="shared" si="184"/>
        <v>0</v>
      </c>
      <c r="L473" s="258">
        <f t="shared" si="184"/>
        <v>30</v>
      </c>
      <c r="M473" s="258">
        <f t="shared" si="184"/>
        <v>0</v>
      </c>
      <c r="N473" s="258">
        <f t="shared" si="184"/>
        <v>30</v>
      </c>
      <c r="O473" s="258">
        <f t="shared" si="184"/>
        <v>0</v>
      </c>
      <c r="P473" s="258">
        <f t="shared" si="184"/>
        <v>0</v>
      </c>
      <c r="Q473" s="258">
        <f t="shared" si="184"/>
        <v>0</v>
      </c>
      <c r="R473" s="258">
        <f t="shared" si="184"/>
        <v>30</v>
      </c>
      <c r="S473" s="258">
        <f t="shared" si="184"/>
        <v>30</v>
      </c>
      <c r="T473" s="14"/>
    </row>
    <row r="474" spans="1:20" ht="22.5">
      <c r="A474" s="325"/>
      <c r="B474" s="325"/>
      <c r="C474" s="23" t="s">
        <v>36</v>
      </c>
      <c r="D474" s="134"/>
      <c r="E474" s="134"/>
      <c r="F474" s="134"/>
      <c r="G474" s="134"/>
      <c r="H474" s="256"/>
      <c r="I474" s="22"/>
      <c r="J474" s="38"/>
      <c r="K474" s="38"/>
      <c r="L474" s="140"/>
      <c r="M474" s="38"/>
      <c r="N474" s="140"/>
      <c r="O474" s="38"/>
      <c r="P474" s="140"/>
      <c r="Q474" s="38"/>
      <c r="R474" s="140"/>
      <c r="S474" s="38"/>
      <c r="T474" s="14"/>
    </row>
    <row r="475" spans="1:20" ht="41.25" customHeight="1">
      <c r="A475" s="326"/>
      <c r="B475" s="326"/>
      <c r="C475" s="23" t="s">
        <v>508</v>
      </c>
      <c r="D475" s="134" t="s">
        <v>496</v>
      </c>
      <c r="E475" s="134" t="s">
        <v>503</v>
      </c>
      <c r="F475" s="134"/>
      <c r="G475" s="134"/>
      <c r="H475" s="258">
        <f>H476</f>
        <v>33</v>
      </c>
      <c r="I475" s="258">
        <f aca="true" t="shared" si="185" ref="I475:S475">I476</f>
        <v>0</v>
      </c>
      <c r="J475" s="258">
        <f t="shared" si="185"/>
        <v>30</v>
      </c>
      <c r="K475" s="258">
        <f t="shared" si="185"/>
        <v>0</v>
      </c>
      <c r="L475" s="258">
        <f t="shared" si="185"/>
        <v>30</v>
      </c>
      <c r="M475" s="258">
        <f t="shared" si="185"/>
        <v>0</v>
      </c>
      <c r="N475" s="258">
        <f t="shared" si="185"/>
        <v>30</v>
      </c>
      <c r="O475" s="258">
        <f t="shared" si="185"/>
        <v>0</v>
      </c>
      <c r="P475" s="258">
        <f t="shared" si="185"/>
        <v>0</v>
      </c>
      <c r="Q475" s="258">
        <f t="shared" si="185"/>
        <v>0</v>
      </c>
      <c r="R475" s="258">
        <f t="shared" si="185"/>
        <v>30</v>
      </c>
      <c r="S475" s="258">
        <f t="shared" si="185"/>
        <v>30</v>
      </c>
      <c r="T475" s="14"/>
    </row>
    <row r="476" spans="1:20" ht="22.5">
      <c r="A476" s="421"/>
      <c r="B476" s="321" t="s">
        <v>434</v>
      </c>
      <c r="C476" s="124" t="s">
        <v>23</v>
      </c>
      <c r="D476" s="137" t="s">
        <v>496</v>
      </c>
      <c r="E476" s="137" t="s">
        <v>534</v>
      </c>
      <c r="F476" s="137" t="s">
        <v>535</v>
      </c>
      <c r="G476" s="137" t="s">
        <v>500</v>
      </c>
      <c r="H476" s="230">
        <f>H478</f>
        <v>33</v>
      </c>
      <c r="I476" s="230">
        <f aca="true" t="shared" si="186" ref="I476:S476">I478</f>
        <v>0</v>
      </c>
      <c r="J476" s="230">
        <f t="shared" si="186"/>
        <v>30</v>
      </c>
      <c r="K476" s="230">
        <f t="shared" si="186"/>
        <v>0</v>
      </c>
      <c r="L476" s="230">
        <f t="shared" si="186"/>
        <v>30</v>
      </c>
      <c r="M476" s="230">
        <f t="shared" si="186"/>
        <v>0</v>
      </c>
      <c r="N476" s="230">
        <f t="shared" si="186"/>
        <v>30</v>
      </c>
      <c r="O476" s="230">
        <f t="shared" si="186"/>
        <v>0</v>
      </c>
      <c r="P476" s="230">
        <f t="shared" si="186"/>
        <v>0</v>
      </c>
      <c r="Q476" s="230">
        <f t="shared" si="186"/>
        <v>0</v>
      </c>
      <c r="R476" s="230">
        <f t="shared" si="186"/>
        <v>30</v>
      </c>
      <c r="S476" s="230">
        <f t="shared" si="186"/>
        <v>30</v>
      </c>
      <c r="T476" s="14"/>
    </row>
    <row r="477" spans="1:20" ht="22.5">
      <c r="A477" s="422"/>
      <c r="B477" s="322"/>
      <c r="C477" s="124" t="s">
        <v>36</v>
      </c>
      <c r="D477" s="137"/>
      <c r="E477" s="137"/>
      <c r="F477" s="137"/>
      <c r="G477" s="137"/>
      <c r="H477" s="131"/>
      <c r="I477" s="14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4"/>
    </row>
    <row r="478" spans="1:20" ht="33.75">
      <c r="A478" s="423"/>
      <c r="B478" s="323"/>
      <c r="C478" s="124" t="s">
        <v>508</v>
      </c>
      <c r="D478" s="137" t="s">
        <v>496</v>
      </c>
      <c r="E478" s="137" t="s">
        <v>534</v>
      </c>
      <c r="F478" s="137" t="s">
        <v>535</v>
      </c>
      <c r="G478" s="137" t="s">
        <v>500</v>
      </c>
      <c r="H478" s="230">
        <v>33</v>
      </c>
      <c r="I478" s="228"/>
      <c r="J478" s="228">
        <v>30</v>
      </c>
      <c r="K478" s="228">
        <v>0</v>
      </c>
      <c r="L478" s="228">
        <v>30</v>
      </c>
      <c r="M478" s="228">
        <v>0</v>
      </c>
      <c r="N478" s="228">
        <v>30</v>
      </c>
      <c r="O478" s="228">
        <v>0</v>
      </c>
      <c r="P478" s="228">
        <v>0</v>
      </c>
      <c r="Q478" s="228">
        <v>0</v>
      </c>
      <c r="R478" s="228">
        <v>30</v>
      </c>
      <c r="S478" s="228">
        <v>30</v>
      </c>
      <c r="T478" s="14"/>
    </row>
    <row r="479" spans="1:20" ht="26.25" customHeight="1">
      <c r="A479" s="324" t="s">
        <v>642</v>
      </c>
      <c r="B479" s="324" t="s">
        <v>643</v>
      </c>
      <c r="C479" s="141" t="s">
        <v>23</v>
      </c>
      <c r="D479" s="134" t="s">
        <v>496</v>
      </c>
      <c r="E479" s="134" t="s">
        <v>534</v>
      </c>
      <c r="F479" s="134"/>
      <c r="G479" s="134"/>
      <c r="H479" s="258">
        <f>H481</f>
        <v>0</v>
      </c>
      <c r="I479" s="258">
        <f aca="true" t="shared" si="187" ref="I479:S479">I481</f>
        <v>0</v>
      </c>
      <c r="J479" s="258">
        <f t="shared" si="187"/>
        <v>0</v>
      </c>
      <c r="K479" s="258">
        <f t="shared" si="187"/>
        <v>0</v>
      </c>
      <c r="L479" s="258">
        <f t="shared" si="187"/>
        <v>30</v>
      </c>
      <c r="M479" s="258">
        <f t="shared" si="187"/>
        <v>0</v>
      </c>
      <c r="N479" s="258">
        <f t="shared" si="187"/>
        <v>30</v>
      </c>
      <c r="O479" s="258">
        <f t="shared" si="187"/>
        <v>0</v>
      </c>
      <c r="P479" s="258">
        <f t="shared" si="187"/>
        <v>0</v>
      </c>
      <c r="Q479" s="258">
        <f t="shared" si="187"/>
        <v>0</v>
      </c>
      <c r="R479" s="258">
        <f t="shared" si="187"/>
        <v>30</v>
      </c>
      <c r="S479" s="258">
        <f t="shared" si="187"/>
        <v>30</v>
      </c>
      <c r="T479" s="14"/>
    </row>
    <row r="480" spans="1:20" ht="22.5">
      <c r="A480" s="325"/>
      <c r="B480" s="325"/>
      <c r="C480" s="141" t="s">
        <v>36</v>
      </c>
      <c r="D480" s="134"/>
      <c r="E480" s="134"/>
      <c r="F480" s="134"/>
      <c r="G480" s="134"/>
      <c r="H480" s="256"/>
      <c r="I480" s="22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14"/>
    </row>
    <row r="481" spans="1:20" ht="33.75">
      <c r="A481" s="326"/>
      <c r="B481" s="326"/>
      <c r="C481" s="141" t="s">
        <v>508</v>
      </c>
      <c r="D481" s="134" t="s">
        <v>496</v>
      </c>
      <c r="E481" s="134" t="s">
        <v>534</v>
      </c>
      <c r="F481" s="134"/>
      <c r="G481" s="134"/>
      <c r="H481" s="258">
        <f>H482</f>
        <v>0</v>
      </c>
      <c r="I481" s="258">
        <f aca="true" t="shared" si="188" ref="I481:S481">I482</f>
        <v>0</v>
      </c>
      <c r="J481" s="258">
        <f t="shared" si="188"/>
        <v>0</v>
      </c>
      <c r="K481" s="258">
        <f t="shared" si="188"/>
        <v>0</v>
      </c>
      <c r="L481" s="258">
        <f t="shared" si="188"/>
        <v>30</v>
      </c>
      <c r="M481" s="258">
        <f t="shared" si="188"/>
        <v>0</v>
      </c>
      <c r="N481" s="258">
        <f t="shared" si="188"/>
        <v>30</v>
      </c>
      <c r="O481" s="258">
        <f t="shared" si="188"/>
        <v>0</v>
      </c>
      <c r="P481" s="258">
        <f t="shared" si="188"/>
        <v>0</v>
      </c>
      <c r="Q481" s="258">
        <f t="shared" si="188"/>
        <v>0</v>
      </c>
      <c r="R481" s="258">
        <f t="shared" si="188"/>
        <v>30</v>
      </c>
      <c r="S481" s="258">
        <f t="shared" si="188"/>
        <v>30</v>
      </c>
      <c r="T481" s="14"/>
    </row>
    <row r="482" spans="1:20" ht="23.25" customHeight="1">
      <c r="A482" s="324"/>
      <c r="B482" s="324" t="s">
        <v>647</v>
      </c>
      <c r="C482" s="141" t="s">
        <v>23</v>
      </c>
      <c r="D482" s="134" t="s">
        <v>496</v>
      </c>
      <c r="E482" s="134" t="s">
        <v>503</v>
      </c>
      <c r="F482" s="134" t="s">
        <v>536</v>
      </c>
      <c r="G482" s="134" t="s">
        <v>500</v>
      </c>
      <c r="H482" s="258">
        <f>H484</f>
        <v>0</v>
      </c>
      <c r="I482" s="258">
        <f aca="true" t="shared" si="189" ref="I482:S482">I484</f>
        <v>0</v>
      </c>
      <c r="J482" s="258">
        <f t="shared" si="189"/>
        <v>0</v>
      </c>
      <c r="K482" s="258">
        <f t="shared" si="189"/>
        <v>0</v>
      </c>
      <c r="L482" s="258">
        <f t="shared" si="189"/>
        <v>30</v>
      </c>
      <c r="M482" s="258">
        <f t="shared" si="189"/>
        <v>0</v>
      </c>
      <c r="N482" s="258">
        <f t="shared" si="189"/>
        <v>30</v>
      </c>
      <c r="O482" s="258">
        <f t="shared" si="189"/>
        <v>0</v>
      </c>
      <c r="P482" s="258">
        <f t="shared" si="189"/>
        <v>0</v>
      </c>
      <c r="Q482" s="258">
        <f t="shared" si="189"/>
        <v>0</v>
      </c>
      <c r="R482" s="258">
        <f t="shared" si="189"/>
        <v>30</v>
      </c>
      <c r="S482" s="258">
        <f t="shared" si="189"/>
        <v>30</v>
      </c>
      <c r="T482" s="14"/>
    </row>
    <row r="483" spans="1:20" ht="22.5">
      <c r="A483" s="325"/>
      <c r="B483" s="325"/>
      <c r="C483" s="141" t="s">
        <v>36</v>
      </c>
      <c r="D483" s="134"/>
      <c r="E483" s="134"/>
      <c r="F483" s="134"/>
      <c r="G483" s="134"/>
      <c r="H483" s="256"/>
      <c r="I483" s="22"/>
      <c r="J483" s="38"/>
      <c r="K483" s="38"/>
      <c r="L483" s="38"/>
      <c r="M483" s="38"/>
      <c r="N483" s="38">
        <v>0</v>
      </c>
      <c r="O483" s="38"/>
      <c r="P483" s="38"/>
      <c r="Q483" s="38"/>
      <c r="R483" s="38"/>
      <c r="S483" s="38"/>
      <c r="T483" s="14"/>
    </row>
    <row r="484" spans="1:20" ht="33.75">
      <c r="A484" s="326"/>
      <c r="B484" s="326"/>
      <c r="C484" s="141" t="s">
        <v>508</v>
      </c>
      <c r="D484" s="134" t="s">
        <v>496</v>
      </c>
      <c r="E484" s="134" t="s">
        <v>503</v>
      </c>
      <c r="F484" s="134" t="s">
        <v>536</v>
      </c>
      <c r="G484" s="134" t="s">
        <v>500</v>
      </c>
      <c r="H484" s="258">
        <v>0</v>
      </c>
      <c r="I484" s="253">
        <v>0</v>
      </c>
      <c r="J484" s="253">
        <v>0</v>
      </c>
      <c r="K484" s="253">
        <v>0</v>
      </c>
      <c r="L484" s="253">
        <v>30</v>
      </c>
      <c r="M484" s="253">
        <v>0</v>
      </c>
      <c r="N484" s="253">
        <v>30</v>
      </c>
      <c r="O484" s="253">
        <v>0</v>
      </c>
      <c r="P484" s="253">
        <v>0</v>
      </c>
      <c r="Q484" s="253">
        <v>0</v>
      </c>
      <c r="R484" s="253">
        <v>30</v>
      </c>
      <c r="S484" s="253">
        <v>30</v>
      </c>
      <c r="T484" s="14"/>
    </row>
    <row r="485" spans="1:20" ht="21">
      <c r="A485" s="406" t="s">
        <v>40</v>
      </c>
      <c r="B485" s="406" t="s">
        <v>537</v>
      </c>
      <c r="C485" s="111" t="s">
        <v>23</v>
      </c>
      <c r="D485" s="132" t="s">
        <v>496</v>
      </c>
      <c r="E485" s="132" t="s">
        <v>503</v>
      </c>
      <c r="F485" s="132"/>
      <c r="G485" s="132"/>
      <c r="H485" s="231">
        <f>H487</f>
        <v>30</v>
      </c>
      <c r="I485" s="231">
        <f aca="true" t="shared" si="190" ref="I485:S485">I487</f>
        <v>30</v>
      </c>
      <c r="J485" s="231">
        <f t="shared" si="190"/>
        <v>25</v>
      </c>
      <c r="K485" s="231">
        <f t="shared" si="190"/>
        <v>0</v>
      </c>
      <c r="L485" s="231">
        <f t="shared" si="190"/>
        <v>25</v>
      </c>
      <c r="M485" s="231">
        <f t="shared" si="190"/>
        <v>0</v>
      </c>
      <c r="N485" s="231">
        <f t="shared" si="190"/>
        <v>25</v>
      </c>
      <c r="O485" s="231">
        <f t="shared" si="190"/>
        <v>0</v>
      </c>
      <c r="P485" s="231">
        <f t="shared" si="190"/>
        <v>0</v>
      </c>
      <c r="Q485" s="231">
        <f t="shared" si="190"/>
        <v>0</v>
      </c>
      <c r="R485" s="231">
        <f t="shared" si="190"/>
        <v>25</v>
      </c>
      <c r="S485" s="231">
        <f t="shared" si="190"/>
        <v>25</v>
      </c>
      <c r="T485" s="14"/>
    </row>
    <row r="486" spans="1:20" ht="21">
      <c r="A486" s="407"/>
      <c r="B486" s="407"/>
      <c r="C486" s="111" t="s">
        <v>36</v>
      </c>
      <c r="D486" s="132"/>
      <c r="E486" s="132"/>
      <c r="F486" s="137"/>
      <c r="G486" s="137"/>
      <c r="H486" s="131"/>
      <c r="I486" s="14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4"/>
    </row>
    <row r="487" spans="1:20" ht="31.5">
      <c r="A487" s="408"/>
      <c r="B487" s="408"/>
      <c r="C487" s="111" t="s">
        <v>508</v>
      </c>
      <c r="D487" s="132" t="s">
        <v>496</v>
      </c>
      <c r="E487" s="132" t="s">
        <v>503</v>
      </c>
      <c r="F487" s="137"/>
      <c r="G487" s="137"/>
      <c r="H487" s="231">
        <f>H488</f>
        <v>30</v>
      </c>
      <c r="I487" s="231">
        <f aca="true" t="shared" si="191" ref="I487:S487">I488</f>
        <v>30</v>
      </c>
      <c r="J487" s="231">
        <f t="shared" si="191"/>
        <v>25</v>
      </c>
      <c r="K487" s="231">
        <f t="shared" si="191"/>
        <v>0</v>
      </c>
      <c r="L487" s="231">
        <f t="shared" si="191"/>
        <v>25</v>
      </c>
      <c r="M487" s="231">
        <f t="shared" si="191"/>
        <v>0</v>
      </c>
      <c r="N487" s="231">
        <f t="shared" si="191"/>
        <v>25</v>
      </c>
      <c r="O487" s="231">
        <f t="shared" si="191"/>
        <v>0</v>
      </c>
      <c r="P487" s="231">
        <f t="shared" si="191"/>
        <v>0</v>
      </c>
      <c r="Q487" s="231">
        <f t="shared" si="191"/>
        <v>0</v>
      </c>
      <c r="R487" s="231">
        <f t="shared" si="191"/>
        <v>25</v>
      </c>
      <c r="S487" s="231">
        <f t="shared" si="191"/>
        <v>25</v>
      </c>
      <c r="T487" s="14"/>
    </row>
    <row r="488" spans="1:20" ht="22.5">
      <c r="A488" s="421"/>
      <c r="B488" s="321" t="s">
        <v>538</v>
      </c>
      <c r="C488" s="104" t="s">
        <v>23</v>
      </c>
      <c r="D488" s="137" t="s">
        <v>496</v>
      </c>
      <c r="E488" s="137" t="s">
        <v>503</v>
      </c>
      <c r="F488" s="137" t="s">
        <v>539</v>
      </c>
      <c r="G488" s="137" t="s">
        <v>500</v>
      </c>
      <c r="H488" s="230">
        <f>H490</f>
        <v>30</v>
      </c>
      <c r="I488" s="230">
        <f aca="true" t="shared" si="192" ref="I488:S488">I490</f>
        <v>30</v>
      </c>
      <c r="J488" s="230">
        <f t="shared" si="192"/>
        <v>25</v>
      </c>
      <c r="K488" s="230">
        <f t="shared" si="192"/>
        <v>0</v>
      </c>
      <c r="L488" s="230">
        <f t="shared" si="192"/>
        <v>25</v>
      </c>
      <c r="M488" s="230">
        <f t="shared" si="192"/>
        <v>0</v>
      </c>
      <c r="N488" s="230">
        <f t="shared" si="192"/>
        <v>25</v>
      </c>
      <c r="O488" s="230">
        <f t="shared" si="192"/>
        <v>0</v>
      </c>
      <c r="P488" s="230">
        <f t="shared" si="192"/>
        <v>0</v>
      </c>
      <c r="Q488" s="230">
        <f t="shared" si="192"/>
        <v>0</v>
      </c>
      <c r="R488" s="230">
        <f t="shared" si="192"/>
        <v>25</v>
      </c>
      <c r="S488" s="230">
        <f t="shared" si="192"/>
        <v>25</v>
      </c>
      <c r="T488" s="14"/>
    </row>
    <row r="489" spans="1:20" ht="22.5">
      <c r="A489" s="422"/>
      <c r="B489" s="322"/>
      <c r="C489" s="104" t="s">
        <v>36</v>
      </c>
      <c r="D489" s="137"/>
      <c r="E489" s="137"/>
      <c r="F489" s="137"/>
      <c r="G489" s="137"/>
      <c r="H489" s="131"/>
      <c r="I489" s="14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4"/>
    </row>
    <row r="490" spans="1:20" ht="33.75">
      <c r="A490" s="423"/>
      <c r="B490" s="323"/>
      <c r="C490" s="104" t="s">
        <v>508</v>
      </c>
      <c r="D490" s="137" t="s">
        <v>496</v>
      </c>
      <c r="E490" s="137" t="s">
        <v>503</v>
      </c>
      <c r="F490" s="137" t="s">
        <v>539</v>
      </c>
      <c r="G490" s="137" t="s">
        <v>500</v>
      </c>
      <c r="H490" s="230">
        <v>30</v>
      </c>
      <c r="I490" s="228">
        <v>30</v>
      </c>
      <c r="J490" s="228">
        <v>25</v>
      </c>
      <c r="K490" s="228">
        <v>0</v>
      </c>
      <c r="L490" s="228">
        <v>25</v>
      </c>
      <c r="M490" s="228">
        <v>0</v>
      </c>
      <c r="N490" s="228">
        <v>25</v>
      </c>
      <c r="O490" s="228">
        <v>0</v>
      </c>
      <c r="P490" s="228">
        <v>0</v>
      </c>
      <c r="Q490" s="228">
        <v>0</v>
      </c>
      <c r="R490" s="228">
        <v>25</v>
      </c>
      <c r="S490" s="228">
        <v>25</v>
      </c>
      <c r="T490" s="14"/>
    </row>
    <row r="491" spans="1:20" ht="22.5">
      <c r="A491" s="406" t="s">
        <v>40</v>
      </c>
      <c r="B491" s="406" t="s">
        <v>734</v>
      </c>
      <c r="C491" s="104" t="s">
        <v>23</v>
      </c>
      <c r="D491" s="132" t="s">
        <v>496</v>
      </c>
      <c r="E491" s="132" t="s">
        <v>503</v>
      </c>
      <c r="F491" s="132"/>
      <c r="G491" s="132"/>
      <c r="H491" s="231">
        <f>H493</f>
        <v>0</v>
      </c>
      <c r="I491" s="231">
        <f aca="true" t="shared" si="193" ref="I491:S491">I493</f>
        <v>0</v>
      </c>
      <c r="J491" s="231">
        <f t="shared" si="193"/>
        <v>50</v>
      </c>
      <c r="K491" s="231">
        <f t="shared" si="193"/>
        <v>0</v>
      </c>
      <c r="L491" s="231">
        <f t="shared" si="193"/>
        <v>50</v>
      </c>
      <c r="M491" s="231">
        <f t="shared" si="193"/>
        <v>0</v>
      </c>
      <c r="N491" s="231">
        <f t="shared" si="193"/>
        <v>50</v>
      </c>
      <c r="O491" s="231">
        <f t="shared" si="193"/>
        <v>0</v>
      </c>
      <c r="P491" s="231">
        <f t="shared" si="193"/>
        <v>0</v>
      </c>
      <c r="Q491" s="231">
        <f t="shared" si="193"/>
        <v>0</v>
      </c>
      <c r="R491" s="231">
        <f t="shared" si="193"/>
        <v>100</v>
      </c>
      <c r="S491" s="231">
        <f t="shared" si="193"/>
        <v>100</v>
      </c>
      <c r="T491" s="14"/>
    </row>
    <row r="492" spans="1:20" ht="22.5">
      <c r="A492" s="407"/>
      <c r="B492" s="407"/>
      <c r="C492" s="104" t="s">
        <v>36</v>
      </c>
      <c r="D492" s="132"/>
      <c r="E492" s="132"/>
      <c r="F492" s="132"/>
      <c r="G492" s="132"/>
      <c r="H492" s="148"/>
      <c r="I492" s="12"/>
      <c r="J492" s="106"/>
      <c r="K492" s="106"/>
      <c r="L492" s="12"/>
      <c r="M492" s="12"/>
      <c r="N492" s="12"/>
      <c r="O492" s="12"/>
      <c r="P492" s="12"/>
      <c r="Q492" s="12"/>
      <c r="R492" s="106"/>
      <c r="S492" s="106"/>
      <c r="T492" s="14"/>
    </row>
    <row r="493" spans="1:20" ht="33.75">
      <c r="A493" s="408"/>
      <c r="B493" s="408"/>
      <c r="C493" s="104" t="s">
        <v>508</v>
      </c>
      <c r="D493" s="132" t="s">
        <v>496</v>
      </c>
      <c r="E493" s="132" t="s">
        <v>503</v>
      </c>
      <c r="F493" s="132"/>
      <c r="G493" s="132"/>
      <c r="H493" s="231">
        <f>H494+H497+H500</f>
        <v>0</v>
      </c>
      <c r="I493" s="231">
        <f aca="true" t="shared" si="194" ref="I493:S493">I494+I497+I500</f>
        <v>0</v>
      </c>
      <c r="J493" s="231">
        <f t="shared" si="194"/>
        <v>50</v>
      </c>
      <c r="K493" s="231">
        <f t="shared" si="194"/>
        <v>0</v>
      </c>
      <c r="L493" s="231">
        <f t="shared" si="194"/>
        <v>50</v>
      </c>
      <c r="M493" s="231">
        <f t="shared" si="194"/>
        <v>0</v>
      </c>
      <c r="N493" s="231">
        <f t="shared" si="194"/>
        <v>50</v>
      </c>
      <c r="O493" s="231">
        <f t="shared" si="194"/>
        <v>0</v>
      </c>
      <c r="P493" s="231">
        <f t="shared" si="194"/>
        <v>0</v>
      </c>
      <c r="Q493" s="231">
        <f t="shared" si="194"/>
        <v>0</v>
      </c>
      <c r="R493" s="231">
        <f t="shared" si="194"/>
        <v>100</v>
      </c>
      <c r="S493" s="231">
        <f t="shared" si="194"/>
        <v>100</v>
      </c>
      <c r="T493" s="14"/>
    </row>
    <row r="494" spans="1:20" ht="24" customHeight="1">
      <c r="A494" s="321" t="s">
        <v>651</v>
      </c>
      <c r="B494" s="321" t="s">
        <v>652</v>
      </c>
      <c r="C494" s="104" t="s">
        <v>23</v>
      </c>
      <c r="D494" s="137" t="s">
        <v>496</v>
      </c>
      <c r="E494" s="137" t="s">
        <v>503</v>
      </c>
      <c r="F494" s="137" t="s">
        <v>540</v>
      </c>
      <c r="G494" s="137" t="s">
        <v>522</v>
      </c>
      <c r="H494" s="230"/>
      <c r="I494" s="229"/>
      <c r="J494" s="228">
        <f>J496</f>
        <v>20</v>
      </c>
      <c r="K494" s="228">
        <f aca="true" t="shared" si="195" ref="K494:S494">K496</f>
        <v>0</v>
      </c>
      <c r="L494" s="228">
        <f t="shared" si="195"/>
        <v>20</v>
      </c>
      <c r="M494" s="228">
        <f t="shared" si="195"/>
        <v>0</v>
      </c>
      <c r="N494" s="228">
        <f t="shared" si="195"/>
        <v>20</v>
      </c>
      <c r="O494" s="228">
        <f t="shared" si="195"/>
        <v>0</v>
      </c>
      <c r="P494" s="228">
        <f t="shared" si="195"/>
        <v>0</v>
      </c>
      <c r="Q494" s="228">
        <f t="shared" si="195"/>
        <v>0</v>
      </c>
      <c r="R494" s="228">
        <f t="shared" si="195"/>
        <v>40</v>
      </c>
      <c r="S494" s="228">
        <f t="shared" si="195"/>
        <v>40</v>
      </c>
      <c r="T494" s="14"/>
    </row>
    <row r="495" spans="1:20" ht="22.5">
      <c r="A495" s="322"/>
      <c r="B495" s="322"/>
      <c r="C495" s="104" t="s">
        <v>36</v>
      </c>
      <c r="D495" s="137"/>
      <c r="E495" s="137"/>
      <c r="F495" s="137"/>
      <c r="G495" s="137"/>
      <c r="H495" s="230"/>
      <c r="I495" s="229"/>
      <c r="J495" s="228"/>
      <c r="K495" s="228"/>
      <c r="L495" s="228"/>
      <c r="M495" s="228"/>
      <c r="N495" s="228"/>
      <c r="O495" s="228"/>
      <c r="P495" s="228"/>
      <c r="Q495" s="228"/>
      <c r="R495" s="228"/>
      <c r="S495" s="228"/>
      <c r="T495" s="14"/>
    </row>
    <row r="496" spans="1:20" ht="33.75">
      <c r="A496" s="323"/>
      <c r="B496" s="323"/>
      <c r="C496" s="104" t="s">
        <v>508</v>
      </c>
      <c r="D496" s="137" t="s">
        <v>496</v>
      </c>
      <c r="E496" s="137" t="s">
        <v>503</v>
      </c>
      <c r="F496" s="137" t="s">
        <v>540</v>
      </c>
      <c r="G496" s="137" t="s">
        <v>522</v>
      </c>
      <c r="H496" s="230"/>
      <c r="I496" s="229"/>
      <c r="J496" s="228">
        <v>20</v>
      </c>
      <c r="K496" s="228">
        <v>0</v>
      </c>
      <c r="L496" s="228">
        <v>20</v>
      </c>
      <c r="M496" s="228">
        <v>0</v>
      </c>
      <c r="N496" s="228">
        <v>20</v>
      </c>
      <c r="O496" s="228">
        <v>0</v>
      </c>
      <c r="P496" s="228">
        <v>0</v>
      </c>
      <c r="Q496" s="228">
        <v>0</v>
      </c>
      <c r="R496" s="228">
        <v>40</v>
      </c>
      <c r="S496" s="228">
        <v>40</v>
      </c>
      <c r="T496" s="14"/>
    </row>
    <row r="497" spans="1:20" ht="24" customHeight="1">
      <c r="A497" s="321" t="s">
        <v>653</v>
      </c>
      <c r="B497" s="321" t="s">
        <v>654</v>
      </c>
      <c r="C497" s="104" t="s">
        <v>23</v>
      </c>
      <c r="D497" s="137" t="s">
        <v>496</v>
      </c>
      <c r="E497" s="137" t="s">
        <v>503</v>
      </c>
      <c r="F497" s="137" t="s">
        <v>541</v>
      </c>
      <c r="G497" s="137" t="s">
        <v>522</v>
      </c>
      <c r="H497" s="230"/>
      <c r="I497" s="229"/>
      <c r="J497" s="228">
        <f>J499</f>
        <v>10</v>
      </c>
      <c r="K497" s="228">
        <f aca="true" t="shared" si="196" ref="K497:S497">K499</f>
        <v>0</v>
      </c>
      <c r="L497" s="228">
        <f t="shared" si="196"/>
        <v>10</v>
      </c>
      <c r="M497" s="228">
        <f t="shared" si="196"/>
        <v>0</v>
      </c>
      <c r="N497" s="228">
        <f t="shared" si="196"/>
        <v>10</v>
      </c>
      <c r="O497" s="228">
        <f t="shared" si="196"/>
        <v>0</v>
      </c>
      <c r="P497" s="228">
        <f t="shared" si="196"/>
        <v>0</v>
      </c>
      <c r="Q497" s="228">
        <f t="shared" si="196"/>
        <v>0</v>
      </c>
      <c r="R497" s="228">
        <f t="shared" si="196"/>
        <v>30</v>
      </c>
      <c r="S497" s="228">
        <f t="shared" si="196"/>
        <v>30</v>
      </c>
      <c r="T497" s="14"/>
    </row>
    <row r="498" spans="1:20" ht="22.5">
      <c r="A498" s="322"/>
      <c r="B498" s="322"/>
      <c r="C498" s="104" t="s">
        <v>36</v>
      </c>
      <c r="D498" s="137"/>
      <c r="E498" s="137"/>
      <c r="F498" s="137"/>
      <c r="G498" s="137"/>
      <c r="H498" s="230"/>
      <c r="I498" s="229"/>
      <c r="J498" s="228"/>
      <c r="K498" s="228"/>
      <c r="L498" s="228"/>
      <c r="M498" s="228"/>
      <c r="N498" s="228"/>
      <c r="O498" s="228"/>
      <c r="P498" s="228"/>
      <c r="Q498" s="228"/>
      <c r="R498" s="228"/>
      <c r="S498" s="228"/>
      <c r="T498" s="14"/>
    </row>
    <row r="499" spans="1:20" ht="33.75">
      <c r="A499" s="323"/>
      <c r="B499" s="323"/>
      <c r="C499" s="104" t="s">
        <v>508</v>
      </c>
      <c r="D499" s="137" t="s">
        <v>496</v>
      </c>
      <c r="E499" s="137" t="s">
        <v>503</v>
      </c>
      <c r="F499" s="137" t="s">
        <v>541</v>
      </c>
      <c r="G499" s="137" t="s">
        <v>522</v>
      </c>
      <c r="H499" s="230"/>
      <c r="I499" s="229"/>
      <c r="J499" s="228">
        <v>10</v>
      </c>
      <c r="K499" s="228">
        <v>0</v>
      </c>
      <c r="L499" s="228">
        <v>10</v>
      </c>
      <c r="M499" s="228">
        <v>0</v>
      </c>
      <c r="N499" s="228">
        <v>10</v>
      </c>
      <c r="O499" s="228">
        <v>0</v>
      </c>
      <c r="P499" s="228">
        <v>0</v>
      </c>
      <c r="Q499" s="228">
        <v>0</v>
      </c>
      <c r="R499" s="228">
        <v>30</v>
      </c>
      <c r="S499" s="228">
        <v>30</v>
      </c>
      <c r="T499" s="14"/>
    </row>
    <row r="500" spans="1:20" ht="22.5">
      <c r="A500" s="321" t="s">
        <v>890</v>
      </c>
      <c r="B500" s="321" t="s">
        <v>130</v>
      </c>
      <c r="C500" s="104" t="s">
        <v>23</v>
      </c>
      <c r="D500" s="137" t="s">
        <v>496</v>
      </c>
      <c r="E500" s="137" t="s">
        <v>503</v>
      </c>
      <c r="F500" s="137" t="s">
        <v>542</v>
      </c>
      <c r="G500" s="137" t="s">
        <v>522</v>
      </c>
      <c r="H500" s="230"/>
      <c r="I500" s="229"/>
      <c r="J500" s="228">
        <f>J502</f>
        <v>20</v>
      </c>
      <c r="K500" s="228">
        <f aca="true" t="shared" si="197" ref="K500:S500">K502</f>
        <v>0</v>
      </c>
      <c r="L500" s="228">
        <f t="shared" si="197"/>
        <v>20</v>
      </c>
      <c r="M500" s="228">
        <f t="shared" si="197"/>
        <v>0</v>
      </c>
      <c r="N500" s="228">
        <f t="shared" si="197"/>
        <v>20</v>
      </c>
      <c r="O500" s="228">
        <f t="shared" si="197"/>
        <v>0</v>
      </c>
      <c r="P500" s="228">
        <f t="shared" si="197"/>
        <v>0</v>
      </c>
      <c r="Q500" s="228">
        <f t="shared" si="197"/>
        <v>0</v>
      </c>
      <c r="R500" s="228">
        <f t="shared" si="197"/>
        <v>30</v>
      </c>
      <c r="S500" s="228">
        <f t="shared" si="197"/>
        <v>30</v>
      </c>
      <c r="T500" s="14"/>
    </row>
    <row r="501" spans="1:20" ht="22.5">
      <c r="A501" s="322"/>
      <c r="B501" s="322"/>
      <c r="C501" s="104" t="s">
        <v>36</v>
      </c>
      <c r="D501" s="137"/>
      <c r="E501" s="137"/>
      <c r="F501" s="137"/>
      <c r="G501" s="137"/>
      <c r="H501" s="230"/>
      <c r="I501" s="229"/>
      <c r="J501" s="228"/>
      <c r="K501" s="228"/>
      <c r="L501" s="228"/>
      <c r="M501" s="228"/>
      <c r="N501" s="228"/>
      <c r="O501" s="228"/>
      <c r="P501" s="228"/>
      <c r="Q501" s="228"/>
      <c r="R501" s="228"/>
      <c r="S501" s="228"/>
      <c r="T501" s="14"/>
    </row>
    <row r="502" spans="1:20" ht="33.75">
      <c r="A502" s="323"/>
      <c r="B502" s="323"/>
      <c r="C502" s="104" t="s">
        <v>508</v>
      </c>
      <c r="D502" s="137" t="s">
        <v>496</v>
      </c>
      <c r="E502" s="137" t="s">
        <v>503</v>
      </c>
      <c r="F502" s="137" t="s">
        <v>542</v>
      </c>
      <c r="G502" s="137" t="s">
        <v>522</v>
      </c>
      <c r="H502" s="230"/>
      <c r="I502" s="229"/>
      <c r="J502" s="228">
        <v>20</v>
      </c>
      <c r="K502" s="228">
        <v>0</v>
      </c>
      <c r="L502" s="228">
        <v>20</v>
      </c>
      <c r="M502" s="228">
        <v>0</v>
      </c>
      <c r="N502" s="228">
        <v>20</v>
      </c>
      <c r="O502" s="228">
        <v>0</v>
      </c>
      <c r="P502" s="228">
        <v>0</v>
      </c>
      <c r="Q502" s="228">
        <v>0</v>
      </c>
      <c r="R502" s="228">
        <v>30</v>
      </c>
      <c r="S502" s="228">
        <v>30</v>
      </c>
      <c r="T502" s="14"/>
    </row>
    <row r="503" spans="1:20" ht="21">
      <c r="A503" s="406" t="s">
        <v>40</v>
      </c>
      <c r="B503" s="406" t="s">
        <v>543</v>
      </c>
      <c r="C503" s="111" t="s">
        <v>23</v>
      </c>
      <c r="D503" s="132" t="s">
        <v>496</v>
      </c>
      <c r="E503" s="132" t="s">
        <v>503</v>
      </c>
      <c r="F503" s="132"/>
      <c r="G503" s="132"/>
      <c r="H503" s="231">
        <f>H505</f>
        <v>120</v>
      </c>
      <c r="I503" s="231">
        <f aca="true" t="shared" si="198" ref="I503:S503">I505</f>
        <v>66.5</v>
      </c>
      <c r="J503" s="231">
        <f t="shared" si="198"/>
        <v>130</v>
      </c>
      <c r="K503" s="231">
        <f t="shared" si="198"/>
        <v>23.5</v>
      </c>
      <c r="L503" s="231">
        <f t="shared" si="198"/>
        <v>330</v>
      </c>
      <c r="M503" s="231">
        <f t="shared" si="198"/>
        <v>67.5</v>
      </c>
      <c r="N503" s="231">
        <f>N505</f>
        <v>330</v>
      </c>
      <c r="O503" s="231">
        <f t="shared" si="198"/>
        <v>145</v>
      </c>
      <c r="P503" s="231">
        <f t="shared" si="198"/>
        <v>160</v>
      </c>
      <c r="Q503" s="231">
        <f t="shared" si="198"/>
        <v>150</v>
      </c>
      <c r="R503" s="231">
        <f t="shared" si="198"/>
        <v>320</v>
      </c>
      <c r="S503" s="231">
        <f t="shared" si="198"/>
        <v>320</v>
      </c>
      <c r="T503" s="14"/>
    </row>
    <row r="504" spans="1:20" ht="21">
      <c r="A504" s="407"/>
      <c r="B504" s="407"/>
      <c r="C504" s="111" t="s">
        <v>36</v>
      </c>
      <c r="D504" s="132"/>
      <c r="E504" s="132"/>
      <c r="F504" s="132"/>
      <c r="G504" s="132"/>
      <c r="H504" s="231"/>
      <c r="I504" s="259"/>
      <c r="J504" s="232"/>
      <c r="K504" s="232"/>
      <c r="L504" s="232"/>
      <c r="M504" s="232"/>
      <c r="N504" s="232"/>
      <c r="O504" s="232"/>
      <c r="P504" s="232"/>
      <c r="Q504" s="232"/>
      <c r="R504" s="260"/>
      <c r="S504" s="260"/>
      <c r="T504" s="14"/>
    </row>
    <row r="505" spans="1:20" ht="31.5">
      <c r="A505" s="408"/>
      <c r="B505" s="408"/>
      <c r="C505" s="111" t="s">
        <v>508</v>
      </c>
      <c r="D505" s="132" t="s">
        <v>496</v>
      </c>
      <c r="E505" s="132" t="s">
        <v>503</v>
      </c>
      <c r="F505" s="132"/>
      <c r="G505" s="132"/>
      <c r="H505" s="231">
        <f aca="true" t="shared" si="199" ref="H505:S505">H506+H509+H512</f>
        <v>120</v>
      </c>
      <c r="I505" s="231">
        <f t="shared" si="199"/>
        <v>66.5</v>
      </c>
      <c r="J505" s="231">
        <f t="shared" si="199"/>
        <v>130</v>
      </c>
      <c r="K505" s="231">
        <f t="shared" si="199"/>
        <v>23.5</v>
      </c>
      <c r="L505" s="231">
        <f t="shared" si="199"/>
        <v>330</v>
      </c>
      <c r="M505" s="231">
        <f t="shared" si="199"/>
        <v>67.5</v>
      </c>
      <c r="N505" s="231">
        <f t="shared" si="199"/>
        <v>330</v>
      </c>
      <c r="O505" s="231">
        <f t="shared" si="199"/>
        <v>145</v>
      </c>
      <c r="P505" s="231">
        <f t="shared" si="199"/>
        <v>160</v>
      </c>
      <c r="Q505" s="231">
        <f t="shared" si="199"/>
        <v>150</v>
      </c>
      <c r="R505" s="231">
        <f t="shared" si="199"/>
        <v>320</v>
      </c>
      <c r="S505" s="231">
        <f t="shared" si="199"/>
        <v>320</v>
      </c>
      <c r="T505" s="14"/>
    </row>
    <row r="506" spans="1:20" ht="22.5">
      <c r="A506" s="321" t="s">
        <v>651</v>
      </c>
      <c r="B506" s="321" t="s">
        <v>656</v>
      </c>
      <c r="C506" s="104" t="s">
        <v>23</v>
      </c>
      <c r="D506" s="137" t="s">
        <v>496</v>
      </c>
      <c r="E506" s="137" t="s">
        <v>503</v>
      </c>
      <c r="F506" s="137" t="s">
        <v>544</v>
      </c>
      <c r="G506" s="137" t="s">
        <v>500</v>
      </c>
      <c r="H506" s="230">
        <f>H508</f>
        <v>0</v>
      </c>
      <c r="I506" s="230">
        <f aca="true" t="shared" si="200" ref="I506:S506">I508</f>
        <v>0</v>
      </c>
      <c r="J506" s="230">
        <f t="shared" si="200"/>
        <v>0</v>
      </c>
      <c r="K506" s="230">
        <f t="shared" si="200"/>
        <v>0</v>
      </c>
      <c r="L506" s="230">
        <f t="shared" si="200"/>
        <v>0</v>
      </c>
      <c r="M506" s="230">
        <f t="shared" si="200"/>
        <v>0</v>
      </c>
      <c r="N506" s="230">
        <f t="shared" si="200"/>
        <v>0</v>
      </c>
      <c r="O506" s="230">
        <f t="shared" si="200"/>
        <v>0</v>
      </c>
      <c r="P506" s="230">
        <f t="shared" si="200"/>
        <v>0</v>
      </c>
      <c r="Q506" s="230">
        <f t="shared" si="200"/>
        <v>0</v>
      </c>
      <c r="R506" s="230">
        <f t="shared" si="200"/>
        <v>70</v>
      </c>
      <c r="S506" s="230">
        <f t="shared" si="200"/>
        <v>70</v>
      </c>
      <c r="T506" s="14"/>
    </row>
    <row r="507" spans="1:20" ht="22.5">
      <c r="A507" s="322"/>
      <c r="B507" s="322"/>
      <c r="C507" s="104" t="s">
        <v>36</v>
      </c>
      <c r="D507" s="137"/>
      <c r="E507" s="137"/>
      <c r="F507" s="137"/>
      <c r="G507" s="137"/>
      <c r="H507" s="131"/>
      <c r="I507" s="138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4"/>
    </row>
    <row r="508" spans="1:20" ht="33.75">
      <c r="A508" s="323"/>
      <c r="B508" s="323"/>
      <c r="C508" s="104" t="s">
        <v>508</v>
      </c>
      <c r="D508" s="137" t="s">
        <v>496</v>
      </c>
      <c r="E508" s="137" t="s">
        <v>503</v>
      </c>
      <c r="F508" s="137" t="s">
        <v>544</v>
      </c>
      <c r="G508" s="137" t="s">
        <v>500</v>
      </c>
      <c r="H508" s="230">
        <v>0</v>
      </c>
      <c r="I508" s="255">
        <v>0</v>
      </c>
      <c r="J508" s="230">
        <v>0</v>
      </c>
      <c r="K508" s="255">
        <v>0</v>
      </c>
      <c r="L508" s="230">
        <v>0</v>
      </c>
      <c r="M508" s="255">
        <v>0</v>
      </c>
      <c r="N508" s="230">
        <v>0</v>
      </c>
      <c r="O508" s="255">
        <v>0</v>
      </c>
      <c r="P508" s="230">
        <v>0</v>
      </c>
      <c r="Q508" s="255">
        <v>0</v>
      </c>
      <c r="R508" s="230">
        <v>70</v>
      </c>
      <c r="S508" s="255">
        <v>70</v>
      </c>
      <c r="T508" s="14"/>
    </row>
    <row r="509" spans="1:20" ht="22.5">
      <c r="A509" s="321" t="s">
        <v>891</v>
      </c>
      <c r="B509" s="321" t="s">
        <v>657</v>
      </c>
      <c r="C509" s="104" t="s">
        <v>23</v>
      </c>
      <c r="D509" s="137" t="s">
        <v>496</v>
      </c>
      <c r="E509" s="137" t="s">
        <v>503</v>
      </c>
      <c r="F509" s="137" t="s">
        <v>545</v>
      </c>
      <c r="G509" s="137" t="s">
        <v>500</v>
      </c>
      <c r="H509" s="131"/>
      <c r="I509" s="138"/>
      <c r="J509" s="107">
        <f>J511</f>
        <v>10</v>
      </c>
      <c r="K509" s="107">
        <f aca="true" t="shared" si="201" ref="K509:S509">K511</f>
        <v>0</v>
      </c>
      <c r="L509" s="107">
        <f t="shared" si="201"/>
        <v>10</v>
      </c>
      <c r="M509" s="107">
        <f t="shared" si="201"/>
        <v>0</v>
      </c>
      <c r="N509" s="107">
        <f t="shared" si="201"/>
        <v>10</v>
      </c>
      <c r="O509" s="107">
        <f t="shared" si="201"/>
        <v>0</v>
      </c>
      <c r="P509" s="107">
        <f t="shared" si="201"/>
        <v>0</v>
      </c>
      <c r="Q509" s="107">
        <f t="shared" si="201"/>
        <v>0</v>
      </c>
      <c r="R509" s="107">
        <f t="shared" si="201"/>
        <v>100</v>
      </c>
      <c r="S509" s="107">
        <f t="shared" si="201"/>
        <v>100</v>
      </c>
      <c r="T509" s="14"/>
    </row>
    <row r="510" spans="1:20" ht="12.75">
      <c r="A510" s="322"/>
      <c r="B510" s="322"/>
      <c r="C510" s="104"/>
      <c r="D510" s="137"/>
      <c r="E510" s="137"/>
      <c r="F510" s="137"/>
      <c r="G510" s="137"/>
      <c r="H510" s="131"/>
      <c r="I510" s="138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4"/>
    </row>
    <row r="511" spans="1:20" ht="33.75">
      <c r="A511" s="323"/>
      <c r="B511" s="323"/>
      <c r="C511" s="104" t="s">
        <v>508</v>
      </c>
      <c r="D511" s="137" t="s">
        <v>496</v>
      </c>
      <c r="E511" s="137" t="s">
        <v>503</v>
      </c>
      <c r="F511" s="137" t="s">
        <v>545</v>
      </c>
      <c r="G511" s="137" t="s">
        <v>500</v>
      </c>
      <c r="H511" s="131"/>
      <c r="I511" s="138"/>
      <c r="J511" s="107">
        <v>10</v>
      </c>
      <c r="K511" s="107">
        <v>0</v>
      </c>
      <c r="L511" s="107">
        <v>10</v>
      </c>
      <c r="M511" s="107">
        <v>0</v>
      </c>
      <c r="N511" s="107">
        <v>10</v>
      </c>
      <c r="O511" s="107">
        <v>0</v>
      </c>
      <c r="P511" s="107">
        <v>0</v>
      </c>
      <c r="Q511" s="107">
        <v>0</v>
      </c>
      <c r="R511" s="107">
        <v>100</v>
      </c>
      <c r="S511" s="107">
        <v>100</v>
      </c>
      <c r="T511" s="14"/>
    </row>
    <row r="512" spans="1:20" ht="23.25" customHeight="1">
      <c r="A512" s="321" t="s">
        <v>890</v>
      </c>
      <c r="B512" s="321" t="s">
        <v>684</v>
      </c>
      <c r="C512" s="104" t="s">
        <v>23</v>
      </c>
      <c r="D512" s="137" t="s">
        <v>496</v>
      </c>
      <c r="E512" s="137" t="s">
        <v>503</v>
      </c>
      <c r="F512" s="137" t="s">
        <v>546</v>
      </c>
      <c r="G512" s="137" t="s">
        <v>500</v>
      </c>
      <c r="H512" s="230">
        <f>H514</f>
        <v>120</v>
      </c>
      <c r="I512" s="230">
        <f aca="true" t="shared" si="202" ref="I512:S512">I514</f>
        <v>66.5</v>
      </c>
      <c r="J512" s="230">
        <f t="shared" si="202"/>
        <v>120</v>
      </c>
      <c r="K512" s="230">
        <f t="shared" si="202"/>
        <v>23.5</v>
      </c>
      <c r="L512" s="230">
        <f t="shared" si="202"/>
        <v>320</v>
      </c>
      <c r="M512" s="230">
        <f t="shared" si="202"/>
        <v>67.5</v>
      </c>
      <c r="N512" s="230">
        <f t="shared" si="202"/>
        <v>320</v>
      </c>
      <c r="O512" s="230">
        <f t="shared" si="202"/>
        <v>145</v>
      </c>
      <c r="P512" s="230">
        <f t="shared" si="202"/>
        <v>160</v>
      </c>
      <c r="Q512" s="230">
        <f t="shared" si="202"/>
        <v>150</v>
      </c>
      <c r="R512" s="230">
        <f t="shared" si="202"/>
        <v>150</v>
      </c>
      <c r="S512" s="230">
        <f t="shared" si="202"/>
        <v>150</v>
      </c>
      <c r="T512" s="14"/>
    </row>
    <row r="513" spans="1:20" ht="22.5">
      <c r="A513" s="322"/>
      <c r="B513" s="322"/>
      <c r="C513" s="104" t="s">
        <v>36</v>
      </c>
      <c r="D513" s="137"/>
      <c r="E513" s="137"/>
      <c r="F513" s="137"/>
      <c r="G513" s="137"/>
      <c r="H513" s="131"/>
      <c r="I513" s="138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4"/>
    </row>
    <row r="514" spans="1:20" ht="33.75">
      <c r="A514" s="323"/>
      <c r="B514" s="323"/>
      <c r="C514" s="104" t="s">
        <v>508</v>
      </c>
      <c r="D514" s="137" t="s">
        <v>496</v>
      </c>
      <c r="E514" s="137" t="s">
        <v>503</v>
      </c>
      <c r="F514" s="137" t="s">
        <v>547</v>
      </c>
      <c r="G514" s="137" t="s">
        <v>500</v>
      </c>
      <c r="H514" s="230">
        <v>120</v>
      </c>
      <c r="I514" s="255">
        <v>66.5</v>
      </c>
      <c r="J514" s="228">
        <v>120</v>
      </c>
      <c r="K514" s="228">
        <v>23.5</v>
      </c>
      <c r="L514" s="228">
        <v>320</v>
      </c>
      <c r="M514" s="228">
        <v>67.5</v>
      </c>
      <c r="N514" s="228">
        <v>320</v>
      </c>
      <c r="O514" s="228">
        <v>145</v>
      </c>
      <c r="P514" s="228">
        <v>160</v>
      </c>
      <c r="Q514" s="228">
        <v>150</v>
      </c>
      <c r="R514" s="228">
        <v>150</v>
      </c>
      <c r="S514" s="228">
        <v>150</v>
      </c>
      <c r="T514" s="14"/>
    </row>
    <row r="515" spans="1:20" ht="21">
      <c r="A515" s="406" t="s">
        <v>40</v>
      </c>
      <c r="B515" s="406" t="s">
        <v>548</v>
      </c>
      <c r="C515" s="111" t="s">
        <v>23</v>
      </c>
      <c r="D515" s="132" t="s">
        <v>496</v>
      </c>
      <c r="E515" s="132" t="s">
        <v>73</v>
      </c>
      <c r="F515" s="132" t="s">
        <v>549</v>
      </c>
      <c r="G515" s="132"/>
      <c r="H515" s="231">
        <f>H517</f>
        <v>860</v>
      </c>
      <c r="I515" s="231">
        <f aca="true" t="shared" si="203" ref="I515:S515">I517</f>
        <v>847.8000000000001</v>
      </c>
      <c r="J515" s="231">
        <f t="shared" si="203"/>
        <v>860</v>
      </c>
      <c r="K515" s="231">
        <f t="shared" si="203"/>
        <v>176.4</v>
      </c>
      <c r="L515" s="231">
        <f t="shared" si="203"/>
        <v>860</v>
      </c>
      <c r="M515" s="231">
        <f t="shared" si="203"/>
        <v>437</v>
      </c>
      <c r="N515" s="231">
        <f t="shared" si="203"/>
        <v>860</v>
      </c>
      <c r="O515" s="231">
        <f t="shared" si="203"/>
        <v>494.4</v>
      </c>
      <c r="P515" s="231">
        <f t="shared" si="203"/>
        <v>561.6</v>
      </c>
      <c r="Q515" s="231">
        <f t="shared" si="203"/>
        <v>556</v>
      </c>
      <c r="R515" s="231">
        <f t="shared" si="203"/>
        <v>860</v>
      </c>
      <c r="S515" s="231">
        <f t="shared" si="203"/>
        <v>500</v>
      </c>
      <c r="T515" s="14"/>
    </row>
    <row r="516" spans="1:20" ht="21">
      <c r="A516" s="407"/>
      <c r="B516" s="407"/>
      <c r="C516" s="111" t="s">
        <v>36</v>
      </c>
      <c r="D516" s="132"/>
      <c r="E516" s="132"/>
      <c r="F516" s="132"/>
      <c r="G516" s="132"/>
      <c r="H516" s="148"/>
      <c r="I516" s="139"/>
      <c r="J516" s="106"/>
      <c r="K516" s="111"/>
      <c r="L516" s="106"/>
      <c r="M516" s="106"/>
      <c r="N516" s="106"/>
      <c r="O516" s="106"/>
      <c r="P516" s="106"/>
      <c r="Q516" s="106"/>
      <c r="R516" s="106"/>
      <c r="S516" s="106"/>
      <c r="T516" s="14"/>
    </row>
    <row r="517" spans="1:20" ht="31.5">
      <c r="A517" s="408"/>
      <c r="B517" s="408"/>
      <c r="C517" s="111" t="s">
        <v>508</v>
      </c>
      <c r="D517" s="132" t="s">
        <v>496</v>
      </c>
      <c r="E517" s="132" t="s">
        <v>73</v>
      </c>
      <c r="F517" s="132" t="s">
        <v>549</v>
      </c>
      <c r="G517" s="132"/>
      <c r="H517" s="231">
        <f>H518</f>
        <v>860</v>
      </c>
      <c r="I517" s="231">
        <f aca="true" t="shared" si="204" ref="I517:S517">I518</f>
        <v>847.8000000000001</v>
      </c>
      <c r="J517" s="231">
        <f t="shared" si="204"/>
        <v>860</v>
      </c>
      <c r="K517" s="231">
        <f t="shared" si="204"/>
        <v>176.4</v>
      </c>
      <c r="L517" s="231">
        <f t="shared" si="204"/>
        <v>860</v>
      </c>
      <c r="M517" s="231">
        <f t="shared" si="204"/>
        <v>437</v>
      </c>
      <c r="N517" s="231">
        <f t="shared" si="204"/>
        <v>860</v>
      </c>
      <c r="O517" s="231">
        <f t="shared" si="204"/>
        <v>494.4</v>
      </c>
      <c r="P517" s="231">
        <f t="shared" si="204"/>
        <v>561.6</v>
      </c>
      <c r="Q517" s="231">
        <f t="shared" si="204"/>
        <v>556</v>
      </c>
      <c r="R517" s="231">
        <f t="shared" si="204"/>
        <v>860</v>
      </c>
      <c r="S517" s="231">
        <f t="shared" si="204"/>
        <v>500</v>
      </c>
      <c r="T517" s="14"/>
    </row>
    <row r="518" spans="1:20" ht="24.75" customHeight="1">
      <c r="A518" s="321" t="s">
        <v>685</v>
      </c>
      <c r="B518" s="321" t="s">
        <v>686</v>
      </c>
      <c r="C518" s="104" t="s">
        <v>23</v>
      </c>
      <c r="D518" s="137" t="s">
        <v>496</v>
      </c>
      <c r="E518" s="137" t="s">
        <v>73</v>
      </c>
      <c r="F518" s="137" t="s">
        <v>549</v>
      </c>
      <c r="G518" s="137"/>
      <c r="H518" s="230">
        <f>H520</f>
        <v>860</v>
      </c>
      <c r="I518" s="230">
        <f aca="true" t="shared" si="205" ref="I518:S518">I520</f>
        <v>847.8000000000001</v>
      </c>
      <c r="J518" s="230">
        <f t="shared" si="205"/>
        <v>860</v>
      </c>
      <c r="K518" s="230">
        <f t="shared" si="205"/>
        <v>176.4</v>
      </c>
      <c r="L518" s="230">
        <f t="shared" si="205"/>
        <v>860</v>
      </c>
      <c r="M518" s="230">
        <f t="shared" si="205"/>
        <v>437</v>
      </c>
      <c r="N518" s="230">
        <f t="shared" si="205"/>
        <v>860</v>
      </c>
      <c r="O518" s="230">
        <f t="shared" si="205"/>
        <v>494.4</v>
      </c>
      <c r="P518" s="230">
        <f t="shared" si="205"/>
        <v>561.6</v>
      </c>
      <c r="Q518" s="230">
        <f t="shared" si="205"/>
        <v>556</v>
      </c>
      <c r="R518" s="230">
        <f t="shared" si="205"/>
        <v>860</v>
      </c>
      <c r="S518" s="230">
        <f t="shared" si="205"/>
        <v>500</v>
      </c>
      <c r="T518" s="14"/>
    </row>
    <row r="519" spans="1:20" ht="22.5">
      <c r="A519" s="322"/>
      <c r="B519" s="322"/>
      <c r="C519" s="104" t="s">
        <v>36</v>
      </c>
      <c r="D519" s="137"/>
      <c r="E519" s="137"/>
      <c r="F519" s="137"/>
      <c r="G519" s="137"/>
      <c r="H519" s="230"/>
      <c r="I519" s="229"/>
      <c r="J519" s="228"/>
      <c r="K519" s="10"/>
      <c r="L519" s="228"/>
      <c r="M519" s="228"/>
      <c r="N519" s="228"/>
      <c r="O519" s="228"/>
      <c r="P519" s="228"/>
      <c r="Q519" s="228"/>
      <c r="R519" s="228"/>
      <c r="S519" s="228"/>
      <c r="T519" s="14"/>
    </row>
    <row r="520" spans="1:20" ht="33.75">
      <c r="A520" s="322"/>
      <c r="B520" s="322"/>
      <c r="C520" s="104" t="s">
        <v>508</v>
      </c>
      <c r="D520" s="137" t="s">
        <v>496</v>
      </c>
      <c r="E520" s="137" t="s">
        <v>73</v>
      </c>
      <c r="F520" s="137" t="s">
        <v>549</v>
      </c>
      <c r="G520" s="137"/>
      <c r="H520" s="230">
        <f>SUM(H521:H524)</f>
        <v>860</v>
      </c>
      <c r="I520" s="230">
        <f aca="true" t="shared" si="206" ref="I520:S520">SUM(I521:I524)</f>
        <v>847.8000000000001</v>
      </c>
      <c r="J520" s="230">
        <f t="shared" si="206"/>
        <v>860</v>
      </c>
      <c r="K520" s="230">
        <f t="shared" si="206"/>
        <v>176.4</v>
      </c>
      <c r="L520" s="230">
        <f t="shared" si="206"/>
        <v>860</v>
      </c>
      <c r="M520" s="230">
        <f t="shared" si="206"/>
        <v>437</v>
      </c>
      <c r="N520" s="230">
        <f t="shared" si="206"/>
        <v>860</v>
      </c>
      <c r="O520" s="230">
        <f t="shared" si="206"/>
        <v>494.4</v>
      </c>
      <c r="P520" s="230">
        <f t="shared" si="206"/>
        <v>561.6</v>
      </c>
      <c r="Q520" s="230">
        <f t="shared" si="206"/>
        <v>556</v>
      </c>
      <c r="R520" s="230">
        <f t="shared" si="206"/>
        <v>860</v>
      </c>
      <c r="S520" s="230">
        <f t="shared" si="206"/>
        <v>500</v>
      </c>
      <c r="T520" s="14"/>
    </row>
    <row r="521" spans="1:20" ht="33.75">
      <c r="A521" s="322"/>
      <c r="B521" s="322"/>
      <c r="C521" s="104" t="s">
        <v>508</v>
      </c>
      <c r="D521" s="137" t="s">
        <v>496</v>
      </c>
      <c r="E521" s="137" t="s">
        <v>73</v>
      </c>
      <c r="F521" s="137" t="s">
        <v>549</v>
      </c>
      <c r="G521" s="137" t="s">
        <v>550</v>
      </c>
      <c r="H521" s="230">
        <v>387</v>
      </c>
      <c r="I521" s="255">
        <v>382.1</v>
      </c>
      <c r="J521" s="228">
        <v>460</v>
      </c>
      <c r="K521" s="228">
        <v>78</v>
      </c>
      <c r="L521" s="228">
        <v>460</v>
      </c>
      <c r="M521" s="228">
        <v>193.5</v>
      </c>
      <c r="N521" s="228">
        <v>460</v>
      </c>
      <c r="O521" s="228">
        <v>236.5</v>
      </c>
      <c r="P521" s="228">
        <v>253.5</v>
      </c>
      <c r="Q521" s="228">
        <v>253.5</v>
      </c>
      <c r="R521" s="228">
        <v>387</v>
      </c>
      <c r="S521" s="228">
        <v>150</v>
      </c>
      <c r="T521" s="14"/>
    </row>
    <row r="522" spans="1:20" ht="33.75">
      <c r="A522" s="322"/>
      <c r="B522" s="322"/>
      <c r="C522" s="104" t="s">
        <v>508</v>
      </c>
      <c r="D522" s="137" t="s">
        <v>496</v>
      </c>
      <c r="E522" s="137" t="s">
        <v>73</v>
      </c>
      <c r="F522" s="137" t="s">
        <v>549</v>
      </c>
      <c r="G522" s="137" t="s">
        <v>500</v>
      </c>
      <c r="H522" s="230">
        <v>223</v>
      </c>
      <c r="I522" s="255">
        <v>217.3</v>
      </c>
      <c r="J522" s="228">
        <v>150</v>
      </c>
      <c r="K522" s="228">
        <v>6.5</v>
      </c>
      <c r="L522" s="228">
        <v>150</v>
      </c>
      <c r="M522" s="228">
        <v>20.7</v>
      </c>
      <c r="N522" s="228">
        <v>150</v>
      </c>
      <c r="O522" s="228">
        <v>20.7</v>
      </c>
      <c r="P522" s="228">
        <v>60.9</v>
      </c>
      <c r="Q522" s="228">
        <v>55.3</v>
      </c>
      <c r="R522" s="228">
        <v>223</v>
      </c>
      <c r="S522" s="228">
        <v>150</v>
      </c>
      <c r="T522" s="14"/>
    </row>
    <row r="523" spans="1:20" ht="33.75">
      <c r="A523" s="322"/>
      <c r="B523" s="322"/>
      <c r="C523" s="104" t="s">
        <v>508</v>
      </c>
      <c r="D523" s="137" t="s">
        <v>496</v>
      </c>
      <c r="E523" s="137" t="s">
        <v>73</v>
      </c>
      <c r="F523" s="137" t="s">
        <v>549</v>
      </c>
      <c r="G523" s="137" t="s">
        <v>551</v>
      </c>
      <c r="H523" s="230"/>
      <c r="I523" s="255">
        <v>0</v>
      </c>
      <c r="J523" s="228">
        <v>157.2</v>
      </c>
      <c r="K523" s="228">
        <v>79.5</v>
      </c>
      <c r="L523" s="228">
        <v>237.6</v>
      </c>
      <c r="M523" s="228">
        <v>210.4</v>
      </c>
      <c r="N523" s="228">
        <v>237.6</v>
      </c>
      <c r="O523" s="228">
        <v>224.8</v>
      </c>
      <c r="P523" s="228">
        <v>234.8</v>
      </c>
      <c r="Q523" s="228">
        <v>234.8</v>
      </c>
      <c r="R523" s="228">
        <v>0</v>
      </c>
      <c r="S523" s="228">
        <v>200</v>
      </c>
      <c r="T523" s="14"/>
    </row>
    <row r="524" spans="1:20" ht="33.75">
      <c r="A524" s="323"/>
      <c r="B524" s="323"/>
      <c r="C524" s="104" t="s">
        <v>508</v>
      </c>
      <c r="D524" s="137" t="s">
        <v>496</v>
      </c>
      <c r="E524" s="137" t="s">
        <v>73</v>
      </c>
      <c r="F524" s="137" t="s">
        <v>549</v>
      </c>
      <c r="G524" s="137" t="s">
        <v>532</v>
      </c>
      <c r="H524" s="230">
        <v>250</v>
      </c>
      <c r="I524" s="255">
        <v>248.4</v>
      </c>
      <c r="J524" s="228">
        <v>92.8</v>
      </c>
      <c r="K524" s="228">
        <v>12.4</v>
      </c>
      <c r="L524" s="228">
        <v>12.4</v>
      </c>
      <c r="M524" s="228">
        <v>12.4</v>
      </c>
      <c r="N524" s="228">
        <v>12.4</v>
      </c>
      <c r="O524" s="228">
        <v>12.4</v>
      </c>
      <c r="P524" s="228">
        <v>12.4</v>
      </c>
      <c r="Q524" s="228">
        <v>12.4</v>
      </c>
      <c r="R524" s="228">
        <v>250</v>
      </c>
      <c r="S524" s="228">
        <v>0</v>
      </c>
      <c r="T524" s="14"/>
    </row>
    <row r="525" spans="1:20" ht="21">
      <c r="A525" s="406" t="s">
        <v>40</v>
      </c>
      <c r="B525" s="406" t="s">
        <v>554</v>
      </c>
      <c r="C525" s="111" t="s">
        <v>23</v>
      </c>
      <c r="D525" s="132" t="s">
        <v>496</v>
      </c>
      <c r="E525" s="137"/>
      <c r="F525" s="137"/>
      <c r="G525" s="137"/>
      <c r="H525" s="264">
        <f>H527</f>
        <v>60010.7</v>
      </c>
      <c r="I525" s="264">
        <f aca="true" t="shared" si="207" ref="I525:S525">I527</f>
        <v>50642.299999999996</v>
      </c>
      <c r="J525" s="260">
        <f t="shared" si="207"/>
        <v>91856.8</v>
      </c>
      <c r="K525" s="260">
        <f t="shared" si="207"/>
        <v>33832.899999999994</v>
      </c>
      <c r="L525" s="260">
        <f t="shared" si="207"/>
        <v>94654.09999999999</v>
      </c>
      <c r="M525" s="260">
        <f t="shared" si="207"/>
        <v>61808.3</v>
      </c>
      <c r="N525" s="260">
        <f t="shared" si="207"/>
        <v>100483</v>
      </c>
      <c r="O525" s="260">
        <f t="shared" si="207"/>
        <v>84001.59999999999</v>
      </c>
      <c r="P525" s="260">
        <f t="shared" si="207"/>
        <v>112194.59999999999</v>
      </c>
      <c r="Q525" s="260">
        <f t="shared" si="207"/>
        <v>110292.59999999999</v>
      </c>
      <c r="R525" s="260">
        <f t="shared" si="207"/>
        <v>86874.20000000001</v>
      </c>
      <c r="S525" s="260">
        <f t="shared" si="207"/>
        <v>83054.20000000001</v>
      </c>
      <c r="T525" s="14"/>
    </row>
    <row r="526" spans="1:20" ht="21">
      <c r="A526" s="407"/>
      <c r="B526" s="407"/>
      <c r="C526" s="111" t="s">
        <v>36</v>
      </c>
      <c r="D526" s="132"/>
      <c r="E526" s="137"/>
      <c r="F526" s="137"/>
      <c r="G526" s="137"/>
      <c r="H526" s="108"/>
      <c r="I526" s="108"/>
      <c r="J526" s="111"/>
      <c r="K526" s="111"/>
      <c r="L526" s="111"/>
      <c r="M526" s="111"/>
      <c r="N526" s="111"/>
      <c r="O526" s="111"/>
      <c r="P526" s="111"/>
      <c r="Q526" s="111"/>
      <c r="R526" s="113"/>
      <c r="S526" s="113"/>
      <c r="T526" s="14"/>
    </row>
    <row r="527" spans="1:20" ht="31.5">
      <c r="A527" s="408"/>
      <c r="B527" s="408"/>
      <c r="C527" s="111" t="s">
        <v>508</v>
      </c>
      <c r="D527" s="132" t="s">
        <v>496</v>
      </c>
      <c r="E527" s="137"/>
      <c r="F527" s="137"/>
      <c r="G527" s="137"/>
      <c r="H527" s="260">
        <f>H528+H561+H570</f>
        <v>60010.7</v>
      </c>
      <c r="I527" s="260">
        <f aca="true" t="shared" si="208" ref="I527:S527">I528+I561+I570</f>
        <v>50642.299999999996</v>
      </c>
      <c r="J527" s="260">
        <f t="shared" si="208"/>
        <v>91856.8</v>
      </c>
      <c r="K527" s="260">
        <f t="shared" si="208"/>
        <v>33832.899999999994</v>
      </c>
      <c r="L527" s="260">
        <f t="shared" si="208"/>
        <v>94654.09999999999</v>
      </c>
      <c r="M527" s="260">
        <f t="shared" si="208"/>
        <v>61808.3</v>
      </c>
      <c r="N527" s="260">
        <f t="shared" si="208"/>
        <v>100483</v>
      </c>
      <c r="O527" s="260">
        <f t="shared" si="208"/>
        <v>84001.59999999999</v>
      </c>
      <c r="P527" s="260">
        <f t="shared" si="208"/>
        <v>112194.59999999999</v>
      </c>
      <c r="Q527" s="260">
        <f t="shared" si="208"/>
        <v>110292.59999999999</v>
      </c>
      <c r="R527" s="260">
        <f t="shared" si="208"/>
        <v>86874.20000000001</v>
      </c>
      <c r="S527" s="260">
        <f t="shared" si="208"/>
        <v>83054.20000000001</v>
      </c>
      <c r="T527" s="14"/>
    </row>
    <row r="528" spans="1:20" ht="22.5">
      <c r="A528" s="324" t="s">
        <v>159</v>
      </c>
      <c r="B528" s="324" t="s">
        <v>660</v>
      </c>
      <c r="C528" s="23" t="s">
        <v>23</v>
      </c>
      <c r="D528" s="134" t="s">
        <v>496</v>
      </c>
      <c r="E528" s="134" t="s">
        <v>555</v>
      </c>
      <c r="F528" s="134" t="s">
        <v>556</v>
      </c>
      <c r="G528" s="134" t="s">
        <v>553</v>
      </c>
      <c r="H528" s="261">
        <f>H530</f>
        <v>683.7</v>
      </c>
      <c r="I528" s="261">
        <f aca="true" t="shared" si="209" ref="I528:S528">I530</f>
        <v>683.7</v>
      </c>
      <c r="J528" s="261">
        <f t="shared" si="209"/>
        <v>687.5999999999999</v>
      </c>
      <c r="K528" s="261">
        <f t="shared" si="209"/>
        <v>0</v>
      </c>
      <c r="L528" s="261">
        <f t="shared" si="209"/>
        <v>688.7</v>
      </c>
      <c r="M528" s="261">
        <f t="shared" si="209"/>
        <v>0</v>
      </c>
      <c r="N528" s="261">
        <f t="shared" si="209"/>
        <v>688.7</v>
      </c>
      <c r="O528" s="261">
        <f t="shared" si="209"/>
        <v>688.7</v>
      </c>
      <c r="P528" s="261">
        <f t="shared" si="209"/>
        <v>688.7</v>
      </c>
      <c r="Q528" s="261">
        <f t="shared" si="209"/>
        <v>688.7</v>
      </c>
      <c r="R528" s="261">
        <f t="shared" si="209"/>
        <v>155</v>
      </c>
      <c r="S528" s="261">
        <f t="shared" si="209"/>
        <v>135</v>
      </c>
      <c r="T528" s="14"/>
    </row>
    <row r="529" spans="1:20" ht="22.5">
      <c r="A529" s="325"/>
      <c r="B529" s="325"/>
      <c r="C529" s="23" t="s">
        <v>36</v>
      </c>
      <c r="D529" s="134"/>
      <c r="E529" s="134"/>
      <c r="F529" s="134"/>
      <c r="G529" s="134"/>
      <c r="H529" s="146"/>
      <c r="I529" s="146"/>
      <c r="J529" s="23"/>
      <c r="K529" s="38"/>
      <c r="L529" s="38"/>
      <c r="M529" s="38"/>
      <c r="N529" s="38"/>
      <c r="O529" s="38"/>
      <c r="P529" s="38"/>
      <c r="Q529" s="38"/>
      <c r="R529" s="38"/>
      <c r="S529" s="38"/>
      <c r="T529" s="14"/>
    </row>
    <row r="530" spans="1:20" ht="33.75">
      <c r="A530" s="326"/>
      <c r="B530" s="326"/>
      <c r="C530" s="23" t="s">
        <v>508</v>
      </c>
      <c r="D530" s="134" t="s">
        <v>496</v>
      </c>
      <c r="E530" s="134" t="s">
        <v>555</v>
      </c>
      <c r="F530" s="134" t="s">
        <v>556</v>
      </c>
      <c r="G530" s="134" t="s">
        <v>553</v>
      </c>
      <c r="H530" s="261">
        <f>H531+H537+H555</f>
        <v>683.7</v>
      </c>
      <c r="I530" s="261">
        <f aca="true" t="shared" si="210" ref="I530:S530">I531+I537+I555</f>
        <v>683.7</v>
      </c>
      <c r="J530" s="261">
        <f t="shared" si="210"/>
        <v>687.5999999999999</v>
      </c>
      <c r="K530" s="261">
        <f t="shared" si="210"/>
        <v>0</v>
      </c>
      <c r="L530" s="261">
        <f t="shared" si="210"/>
        <v>688.7</v>
      </c>
      <c r="M530" s="261">
        <f t="shared" si="210"/>
        <v>0</v>
      </c>
      <c r="N530" s="261">
        <f t="shared" si="210"/>
        <v>688.7</v>
      </c>
      <c r="O530" s="261">
        <f t="shared" si="210"/>
        <v>688.7</v>
      </c>
      <c r="P530" s="261">
        <f t="shared" si="210"/>
        <v>688.7</v>
      </c>
      <c r="Q530" s="261">
        <f t="shared" si="210"/>
        <v>688.7</v>
      </c>
      <c r="R530" s="261">
        <f t="shared" si="210"/>
        <v>155</v>
      </c>
      <c r="S530" s="261">
        <f t="shared" si="210"/>
        <v>135</v>
      </c>
      <c r="T530" s="14"/>
    </row>
    <row r="531" spans="1:20" ht="22.5">
      <c r="A531" s="424"/>
      <c r="B531" s="321" t="s">
        <v>696</v>
      </c>
      <c r="C531" s="104" t="s">
        <v>23</v>
      </c>
      <c r="D531" s="137" t="s">
        <v>496</v>
      </c>
      <c r="E531" s="137" t="s">
        <v>555</v>
      </c>
      <c r="F531" s="137" t="s">
        <v>735</v>
      </c>
      <c r="G531" s="137" t="s">
        <v>553</v>
      </c>
      <c r="H531" s="261">
        <f>H533</f>
        <v>26.7</v>
      </c>
      <c r="I531" s="261">
        <f aca="true" t="shared" si="211" ref="I531:S531">I533</f>
        <v>26.7</v>
      </c>
      <c r="J531" s="261">
        <f t="shared" si="211"/>
        <v>0</v>
      </c>
      <c r="K531" s="261">
        <f t="shared" si="211"/>
        <v>0</v>
      </c>
      <c r="L531" s="261">
        <f t="shared" si="211"/>
        <v>3.3</v>
      </c>
      <c r="M531" s="261">
        <f t="shared" si="211"/>
        <v>0</v>
      </c>
      <c r="N531" s="261">
        <f t="shared" si="211"/>
        <v>23.4</v>
      </c>
      <c r="O531" s="261">
        <f t="shared" si="211"/>
        <v>23.4</v>
      </c>
      <c r="P531" s="261">
        <f t="shared" si="211"/>
        <v>23.4</v>
      </c>
      <c r="Q531" s="261">
        <f t="shared" si="211"/>
        <v>23.4</v>
      </c>
      <c r="R531" s="261">
        <f t="shared" si="211"/>
        <v>25</v>
      </c>
      <c r="S531" s="261">
        <f t="shared" si="211"/>
        <v>25</v>
      </c>
      <c r="T531" s="14"/>
    </row>
    <row r="532" spans="1:20" ht="22.5">
      <c r="A532" s="424"/>
      <c r="B532" s="322"/>
      <c r="C532" s="104" t="s">
        <v>36</v>
      </c>
      <c r="D532" s="137"/>
      <c r="E532" s="137"/>
      <c r="F532" s="137"/>
      <c r="G532" s="137"/>
      <c r="H532" s="146"/>
      <c r="I532" s="146"/>
      <c r="J532" s="104"/>
      <c r="K532" s="107"/>
      <c r="L532" s="107"/>
      <c r="M532" s="107"/>
      <c r="N532" s="107"/>
      <c r="O532" s="107"/>
      <c r="P532" s="107"/>
      <c r="Q532" s="107"/>
      <c r="R532" s="107"/>
      <c r="S532" s="107"/>
      <c r="T532" s="14"/>
    </row>
    <row r="533" spans="1:20" ht="33.75">
      <c r="A533" s="424"/>
      <c r="B533" s="323"/>
      <c r="C533" s="104" t="s">
        <v>508</v>
      </c>
      <c r="D533" s="137" t="s">
        <v>496</v>
      </c>
      <c r="E533" s="137" t="s">
        <v>555</v>
      </c>
      <c r="F533" s="137" t="s">
        <v>735</v>
      </c>
      <c r="G533" s="137" t="s">
        <v>553</v>
      </c>
      <c r="H533" s="261">
        <v>26.7</v>
      </c>
      <c r="I533" s="261">
        <v>26.7</v>
      </c>
      <c r="J533" s="10">
        <v>0</v>
      </c>
      <c r="K533" s="228">
        <v>0</v>
      </c>
      <c r="L533" s="228">
        <v>3.3</v>
      </c>
      <c r="M533" s="228">
        <v>0</v>
      </c>
      <c r="N533" s="228">
        <v>23.4</v>
      </c>
      <c r="O533" s="228">
        <v>23.4</v>
      </c>
      <c r="P533" s="228">
        <v>23.4</v>
      </c>
      <c r="Q533" s="228">
        <v>23.4</v>
      </c>
      <c r="R533" s="228">
        <v>25</v>
      </c>
      <c r="S533" s="228">
        <v>25</v>
      </c>
      <c r="T533" s="14"/>
    </row>
    <row r="534" spans="1:20" ht="12.75" hidden="1">
      <c r="A534" s="425"/>
      <c r="B534" s="269"/>
      <c r="C534" s="104"/>
      <c r="D534" s="137"/>
      <c r="E534" s="137"/>
      <c r="F534" s="137"/>
      <c r="G534" s="137"/>
      <c r="H534" s="146"/>
      <c r="I534" s="146"/>
      <c r="J534" s="104"/>
      <c r="K534" s="107"/>
      <c r="L534" s="107"/>
      <c r="M534" s="107"/>
      <c r="N534" s="107"/>
      <c r="O534" s="107"/>
      <c r="P534" s="107"/>
      <c r="Q534" s="107"/>
      <c r="R534" s="107"/>
      <c r="S534" s="107"/>
      <c r="T534" s="14"/>
    </row>
    <row r="535" spans="1:20" ht="12.75" hidden="1">
      <c r="A535" s="425"/>
      <c r="B535" s="270"/>
      <c r="C535" s="104"/>
      <c r="D535" s="137"/>
      <c r="E535" s="137"/>
      <c r="F535" s="137"/>
      <c r="G535" s="137"/>
      <c r="H535" s="146"/>
      <c r="I535" s="146"/>
      <c r="J535" s="104"/>
      <c r="K535" s="107"/>
      <c r="L535" s="107"/>
      <c r="M535" s="107"/>
      <c r="N535" s="107"/>
      <c r="O535" s="107"/>
      <c r="P535" s="107"/>
      <c r="Q535" s="107"/>
      <c r="R535" s="107"/>
      <c r="S535" s="107"/>
      <c r="T535" s="14"/>
    </row>
    <row r="536" spans="1:20" ht="12.75" hidden="1">
      <c r="A536" s="425"/>
      <c r="B536" s="271"/>
      <c r="C536" s="104"/>
      <c r="D536" s="137"/>
      <c r="E536" s="137"/>
      <c r="F536" s="137"/>
      <c r="G536" s="137"/>
      <c r="H536" s="146"/>
      <c r="I536" s="146"/>
      <c r="J536" s="104"/>
      <c r="K536" s="107"/>
      <c r="L536" s="107"/>
      <c r="M536" s="107"/>
      <c r="N536" s="107"/>
      <c r="O536" s="107"/>
      <c r="P536" s="107"/>
      <c r="Q536" s="107"/>
      <c r="R536" s="107"/>
      <c r="S536" s="107"/>
      <c r="T536" s="14"/>
    </row>
    <row r="537" spans="1:20" ht="22.5">
      <c r="A537" s="424"/>
      <c r="B537" s="321" t="s">
        <v>717</v>
      </c>
      <c r="C537" s="104" t="s">
        <v>23</v>
      </c>
      <c r="D537" s="353" t="s">
        <v>496</v>
      </c>
      <c r="E537" s="353" t="s">
        <v>555</v>
      </c>
      <c r="F537" s="137" t="s">
        <v>718</v>
      </c>
      <c r="G537" s="137" t="s">
        <v>553</v>
      </c>
      <c r="H537" s="261">
        <f>H539</f>
        <v>526.2</v>
      </c>
      <c r="I537" s="261">
        <f aca="true" t="shared" si="212" ref="I537:S537">I539</f>
        <v>526.2</v>
      </c>
      <c r="J537" s="261">
        <f t="shared" si="212"/>
        <v>553.8</v>
      </c>
      <c r="K537" s="261">
        <f t="shared" si="212"/>
        <v>0</v>
      </c>
      <c r="L537" s="261">
        <f t="shared" si="212"/>
        <v>554.2</v>
      </c>
      <c r="M537" s="261">
        <f t="shared" si="212"/>
        <v>0</v>
      </c>
      <c r="N537" s="261">
        <f t="shared" si="212"/>
        <v>554.2</v>
      </c>
      <c r="O537" s="261">
        <f t="shared" si="212"/>
        <v>554.2</v>
      </c>
      <c r="P537" s="261">
        <f t="shared" si="212"/>
        <v>554.2</v>
      </c>
      <c r="Q537" s="261">
        <f t="shared" si="212"/>
        <v>554.2</v>
      </c>
      <c r="R537" s="261">
        <f t="shared" si="212"/>
        <v>0</v>
      </c>
      <c r="S537" s="261">
        <f t="shared" si="212"/>
        <v>0</v>
      </c>
      <c r="T537" s="14"/>
    </row>
    <row r="538" spans="1:20" ht="22.5">
      <c r="A538" s="424"/>
      <c r="B538" s="322"/>
      <c r="C538" s="104" t="s">
        <v>36</v>
      </c>
      <c r="D538" s="354"/>
      <c r="E538" s="354"/>
      <c r="F538" s="137"/>
      <c r="G538" s="137"/>
      <c r="H538" s="146"/>
      <c r="I538" s="146"/>
      <c r="J538" s="104"/>
      <c r="K538" s="107"/>
      <c r="L538" s="107"/>
      <c r="M538" s="107"/>
      <c r="N538" s="107"/>
      <c r="O538" s="107"/>
      <c r="P538" s="107"/>
      <c r="Q538" s="107"/>
      <c r="R538" s="107"/>
      <c r="S538" s="107"/>
      <c r="T538" s="14"/>
    </row>
    <row r="539" spans="1:20" ht="33.75">
      <c r="A539" s="424"/>
      <c r="B539" s="323"/>
      <c r="C539" s="104" t="s">
        <v>508</v>
      </c>
      <c r="D539" s="355"/>
      <c r="E539" s="355"/>
      <c r="F539" s="137" t="s">
        <v>718</v>
      </c>
      <c r="G539" s="137" t="s">
        <v>553</v>
      </c>
      <c r="H539" s="261">
        <v>526.2</v>
      </c>
      <c r="I539" s="261">
        <v>526.2</v>
      </c>
      <c r="J539" s="10">
        <v>553.8</v>
      </c>
      <c r="K539" s="228">
        <v>0</v>
      </c>
      <c r="L539" s="228">
        <v>554.2</v>
      </c>
      <c r="M539" s="228">
        <v>0</v>
      </c>
      <c r="N539" s="228">
        <v>554.2</v>
      </c>
      <c r="O539" s="228">
        <v>554.2</v>
      </c>
      <c r="P539" s="228">
        <v>554.2</v>
      </c>
      <c r="Q539" s="228">
        <v>554.2</v>
      </c>
      <c r="R539" s="228">
        <v>0</v>
      </c>
      <c r="S539" s="228">
        <v>0</v>
      </c>
      <c r="T539" s="14"/>
    </row>
    <row r="540" spans="1:20" ht="22.5" customHeight="1" hidden="1">
      <c r="A540" s="421"/>
      <c r="B540" s="321"/>
      <c r="C540" s="104"/>
      <c r="D540" s="137"/>
      <c r="E540" s="137"/>
      <c r="F540" s="137"/>
      <c r="G540" s="137"/>
      <c r="H540" s="146"/>
      <c r="I540" s="146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14"/>
    </row>
    <row r="541" spans="1:20" ht="12.75" hidden="1">
      <c r="A541" s="422"/>
      <c r="B541" s="322"/>
      <c r="C541" s="104"/>
      <c r="D541" s="137"/>
      <c r="E541" s="137"/>
      <c r="F541" s="137"/>
      <c r="G541" s="137"/>
      <c r="H541" s="146"/>
      <c r="I541" s="146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14"/>
    </row>
    <row r="542" spans="1:20" ht="12.75" hidden="1">
      <c r="A542" s="422"/>
      <c r="B542" s="323"/>
      <c r="C542" s="104"/>
      <c r="D542" s="137"/>
      <c r="E542" s="137"/>
      <c r="F542" s="137"/>
      <c r="G542" s="137"/>
      <c r="H542" s="146"/>
      <c r="I542" s="146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14"/>
    </row>
    <row r="543" spans="1:20" ht="12.75" hidden="1">
      <c r="A543" s="422"/>
      <c r="B543" s="321"/>
      <c r="C543" s="104"/>
      <c r="D543" s="137"/>
      <c r="E543" s="137"/>
      <c r="F543" s="137"/>
      <c r="G543" s="137"/>
      <c r="H543" s="108"/>
      <c r="I543" s="108"/>
      <c r="J543" s="104"/>
      <c r="K543" s="107"/>
      <c r="L543" s="104"/>
      <c r="M543" s="107"/>
      <c r="N543" s="107"/>
      <c r="O543" s="104"/>
      <c r="P543" s="107"/>
      <c r="Q543" s="107"/>
      <c r="R543" s="107"/>
      <c r="S543" s="107"/>
      <c r="T543" s="14"/>
    </row>
    <row r="544" spans="1:20" ht="12.75" hidden="1">
      <c r="A544" s="422"/>
      <c r="B544" s="322"/>
      <c r="C544" s="104"/>
      <c r="D544" s="137"/>
      <c r="E544" s="137"/>
      <c r="F544" s="137"/>
      <c r="G544" s="137"/>
      <c r="H544" s="108"/>
      <c r="I544" s="108"/>
      <c r="J544" s="104"/>
      <c r="K544" s="107"/>
      <c r="L544" s="104"/>
      <c r="M544" s="107"/>
      <c r="N544" s="107"/>
      <c r="O544" s="104"/>
      <c r="P544" s="107"/>
      <c r="Q544" s="107"/>
      <c r="R544" s="107"/>
      <c r="S544" s="107"/>
      <c r="T544" s="14"/>
    </row>
    <row r="545" spans="1:20" ht="12.75" hidden="1">
      <c r="A545" s="422"/>
      <c r="B545" s="323"/>
      <c r="C545" s="104"/>
      <c r="D545" s="137"/>
      <c r="E545" s="137"/>
      <c r="F545" s="137"/>
      <c r="G545" s="137"/>
      <c r="H545" s="108"/>
      <c r="I545" s="108"/>
      <c r="J545" s="104"/>
      <c r="K545" s="107"/>
      <c r="L545" s="104"/>
      <c r="M545" s="107"/>
      <c r="N545" s="107"/>
      <c r="O545" s="104"/>
      <c r="P545" s="107"/>
      <c r="Q545" s="107"/>
      <c r="R545" s="107"/>
      <c r="S545" s="107"/>
      <c r="T545" s="14"/>
    </row>
    <row r="546" spans="2:20" ht="12.75" hidden="1">
      <c r="B546" s="321"/>
      <c r="C546" s="104"/>
      <c r="D546" s="137"/>
      <c r="E546" s="137"/>
      <c r="F546" s="137"/>
      <c r="G546" s="137"/>
      <c r="H546" s="108"/>
      <c r="I546" s="108"/>
      <c r="J546" s="104"/>
      <c r="K546" s="107"/>
      <c r="L546" s="107"/>
      <c r="M546" s="107"/>
      <c r="N546" s="107"/>
      <c r="O546" s="107"/>
      <c r="P546" s="107"/>
      <c r="Q546" s="107"/>
      <c r="R546" s="107"/>
      <c r="S546" s="107"/>
      <c r="T546" s="14"/>
    </row>
    <row r="547" spans="2:20" ht="12.75" hidden="1">
      <c r="B547" s="322"/>
      <c r="C547" s="104"/>
      <c r="D547" s="137"/>
      <c r="E547" s="137"/>
      <c r="F547" s="137"/>
      <c r="G547" s="137"/>
      <c r="H547" s="108"/>
      <c r="I547" s="108"/>
      <c r="J547" s="104"/>
      <c r="K547" s="107"/>
      <c r="L547" s="107"/>
      <c r="M547" s="107"/>
      <c r="N547" s="107"/>
      <c r="O547" s="107"/>
      <c r="P547" s="107"/>
      <c r="Q547" s="107"/>
      <c r="R547" s="107"/>
      <c r="S547" s="107"/>
      <c r="T547" s="14"/>
    </row>
    <row r="548" spans="2:20" ht="12.75" hidden="1">
      <c r="B548" s="323"/>
      <c r="C548" s="104"/>
      <c r="D548" s="137"/>
      <c r="E548" s="137"/>
      <c r="F548" s="137"/>
      <c r="G548" s="137"/>
      <c r="H548" s="108"/>
      <c r="I548" s="108"/>
      <c r="J548" s="104"/>
      <c r="K548" s="107"/>
      <c r="L548" s="107"/>
      <c r="M548" s="107"/>
      <c r="N548" s="107"/>
      <c r="O548" s="107"/>
      <c r="P548" s="107"/>
      <c r="Q548" s="107"/>
      <c r="R548" s="107"/>
      <c r="S548" s="107"/>
      <c r="T548" s="14"/>
    </row>
    <row r="549" spans="1:20" ht="12.75" hidden="1">
      <c r="A549" s="422"/>
      <c r="B549" s="321"/>
      <c r="C549" s="104"/>
      <c r="D549" s="137"/>
      <c r="E549" s="137"/>
      <c r="F549" s="137"/>
      <c r="G549" s="137"/>
      <c r="H549" s="108"/>
      <c r="I549" s="108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4"/>
    </row>
    <row r="550" spans="1:20" ht="12.75" hidden="1">
      <c r="A550" s="422"/>
      <c r="B550" s="322"/>
      <c r="C550" s="104"/>
      <c r="D550" s="137"/>
      <c r="E550" s="137"/>
      <c r="F550" s="137"/>
      <c r="G550" s="137"/>
      <c r="H550" s="108"/>
      <c r="I550" s="108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4"/>
    </row>
    <row r="551" spans="1:20" ht="12.75" hidden="1">
      <c r="A551" s="422"/>
      <c r="B551" s="323"/>
      <c r="C551" s="104"/>
      <c r="D551" s="137"/>
      <c r="E551" s="137"/>
      <c r="F551" s="137"/>
      <c r="G551" s="137"/>
      <c r="H551" s="108"/>
      <c r="I551" s="108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4"/>
    </row>
    <row r="552" spans="1:20" ht="12.75" hidden="1">
      <c r="A552" s="422"/>
      <c r="B552" s="321"/>
      <c r="C552" s="104"/>
      <c r="D552" s="137"/>
      <c r="E552" s="137"/>
      <c r="F552" s="137"/>
      <c r="G552" s="137"/>
      <c r="H552" s="108"/>
      <c r="I552" s="108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4"/>
    </row>
    <row r="553" spans="1:20" ht="12.75" hidden="1">
      <c r="A553" s="422"/>
      <c r="B553" s="322"/>
      <c r="C553" s="104"/>
      <c r="D553" s="137"/>
      <c r="E553" s="137"/>
      <c r="F553" s="137"/>
      <c r="G553" s="137"/>
      <c r="H553" s="108"/>
      <c r="I553" s="108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4"/>
    </row>
    <row r="554" spans="1:20" ht="12.75" hidden="1">
      <c r="A554" s="422"/>
      <c r="B554" s="323"/>
      <c r="C554" s="104"/>
      <c r="D554" s="137"/>
      <c r="E554" s="137"/>
      <c r="F554" s="137"/>
      <c r="G554" s="137"/>
      <c r="H554" s="108"/>
      <c r="I554" s="108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4"/>
    </row>
    <row r="555" spans="1:20" ht="22.5">
      <c r="A555" s="422"/>
      <c r="B555" s="321" t="s">
        <v>697</v>
      </c>
      <c r="C555" s="104" t="s">
        <v>23</v>
      </c>
      <c r="D555" s="137" t="s">
        <v>496</v>
      </c>
      <c r="E555" s="137" t="s">
        <v>555</v>
      </c>
      <c r="F555" s="137" t="s">
        <v>718</v>
      </c>
      <c r="G555" s="137" t="s">
        <v>553</v>
      </c>
      <c r="H555" s="255">
        <f>H557</f>
        <v>130.8</v>
      </c>
      <c r="I555" s="255">
        <f aca="true" t="shared" si="213" ref="I555:S555">I557</f>
        <v>130.8</v>
      </c>
      <c r="J555" s="255">
        <f t="shared" si="213"/>
        <v>133.8</v>
      </c>
      <c r="K555" s="255">
        <f t="shared" si="213"/>
        <v>0</v>
      </c>
      <c r="L555" s="255">
        <f t="shared" si="213"/>
        <v>131.2</v>
      </c>
      <c r="M555" s="255">
        <f t="shared" si="213"/>
        <v>0</v>
      </c>
      <c r="N555" s="255">
        <f t="shared" si="213"/>
        <v>111.1</v>
      </c>
      <c r="O555" s="255">
        <f t="shared" si="213"/>
        <v>111.1</v>
      </c>
      <c r="P555" s="255">
        <f t="shared" si="213"/>
        <v>111.1</v>
      </c>
      <c r="Q555" s="255">
        <f t="shared" si="213"/>
        <v>111.1</v>
      </c>
      <c r="R555" s="255">
        <f t="shared" si="213"/>
        <v>130</v>
      </c>
      <c r="S555" s="255">
        <f t="shared" si="213"/>
        <v>110</v>
      </c>
      <c r="T555" s="14"/>
    </row>
    <row r="556" spans="1:20" ht="22.5">
      <c r="A556" s="422"/>
      <c r="B556" s="322"/>
      <c r="C556" s="104" t="s">
        <v>36</v>
      </c>
      <c r="D556" s="137"/>
      <c r="E556" s="137"/>
      <c r="F556" s="137"/>
      <c r="G556" s="137" t="s">
        <v>553</v>
      </c>
      <c r="H556" s="108"/>
      <c r="I556" s="108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4"/>
    </row>
    <row r="557" spans="1:20" ht="33.75">
      <c r="A557" s="422"/>
      <c r="B557" s="323"/>
      <c r="C557" s="104" t="s">
        <v>508</v>
      </c>
      <c r="D557" s="137" t="s">
        <v>496</v>
      </c>
      <c r="E557" s="137" t="s">
        <v>555</v>
      </c>
      <c r="F557" s="137" t="s">
        <v>718</v>
      </c>
      <c r="G557" s="137" t="s">
        <v>553</v>
      </c>
      <c r="H557" s="255">
        <v>130.8</v>
      </c>
      <c r="I557" s="255">
        <v>130.8</v>
      </c>
      <c r="J557" s="228">
        <v>133.8</v>
      </c>
      <c r="K557" s="228">
        <v>0</v>
      </c>
      <c r="L557" s="228">
        <v>131.2</v>
      </c>
      <c r="M557" s="228">
        <v>0</v>
      </c>
      <c r="N557" s="228">
        <v>111.1</v>
      </c>
      <c r="O557" s="228">
        <v>111.1</v>
      </c>
      <c r="P557" s="228">
        <v>111.1</v>
      </c>
      <c r="Q557" s="228">
        <v>111.1</v>
      </c>
      <c r="R557" s="228">
        <v>130</v>
      </c>
      <c r="S557" s="228">
        <v>110</v>
      </c>
      <c r="T557" s="14"/>
    </row>
    <row r="558" spans="1:20" ht="12.75" hidden="1">
      <c r="A558" s="422"/>
      <c r="B558" s="401"/>
      <c r="C558" s="104"/>
      <c r="D558" s="137"/>
      <c r="E558" s="137"/>
      <c r="F558" s="137"/>
      <c r="G558" s="137"/>
      <c r="H558" s="146"/>
      <c r="I558" s="146"/>
      <c r="J558" s="104"/>
      <c r="K558" s="107"/>
      <c r="L558" s="107"/>
      <c r="M558" s="107"/>
      <c r="N558" s="107"/>
      <c r="O558" s="107"/>
      <c r="P558" s="107"/>
      <c r="Q558" s="107"/>
      <c r="R558" s="107"/>
      <c r="S558" s="107"/>
      <c r="T558" s="14"/>
    </row>
    <row r="559" spans="1:20" ht="12.75" hidden="1">
      <c r="A559" s="422"/>
      <c r="B559" s="402"/>
      <c r="C559" s="104"/>
      <c r="D559" s="137"/>
      <c r="E559" s="137"/>
      <c r="F559" s="137"/>
      <c r="G559" s="137"/>
      <c r="H559" s="146"/>
      <c r="I559" s="146"/>
      <c r="J559" s="104"/>
      <c r="K559" s="107"/>
      <c r="L559" s="107"/>
      <c r="M559" s="107"/>
      <c r="N559" s="107"/>
      <c r="O559" s="107"/>
      <c r="P559" s="107"/>
      <c r="Q559" s="107"/>
      <c r="R559" s="107"/>
      <c r="S559" s="107"/>
      <c r="T559" s="14"/>
    </row>
    <row r="560" spans="1:20" ht="12.75" hidden="1">
      <c r="A560" s="423"/>
      <c r="B560" s="404"/>
      <c r="C560" s="104"/>
      <c r="D560" s="137"/>
      <c r="E560" s="137"/>
      <c r="F560" s="137"/>
      <c r="G560" s="137"/>
      <c r="H560" s="146"/>
      <c r="I560" s="146"/>
      <c r="J560" s="104"/>
      <c r="K560" s="107"/>
      <c r="L560" s="107"/>
      <c r="M560" s="107"/>
      <c r="N560" s="107"/>
      <c r="O560" s="107"/>
      <c r="P560" s="107"/>
      <c r="Q560" s="107"/>
      <c r="R560" s="107"/>
      <c r="S560" s="107"/>
      <c r="T560" s="14"/>
    </row>
    <row r="561" spans="1:20" ht="22.5">
      <c r="A561" s="324" t="s">
        <v>637</v>
      </c>
      <c r="B561" s="427" t="s">
        <v>661</v>
      </c>
      <c r="C561" s="23" t="s">
        <v>23</v>
      </c>
      <c r="D561" s="134" t="s">
        <v>496</v>
      </c>
      <c r="E561" s="134" t="s">
        <v>557</v>
      </c>
      <c r="F561" s="134" t="s">
        <v>558</v>
      </c>
      <c r="G561" s="134"/>
      <c r="H561" s="261">
        <f>H563</f>
        <v>1400</v>
      </c>
      <c r="I561" s="261">
        <f aca="true" t="shared" si="214" ref="I561:S561">I563</f>
        <v>1274.9</v>
      </c>
      <c r="J561" s="261">
        <f t="shared" si="214"/>
        <v>1300</v>
      </c>
      <c r="K561" s="261">
        <f t="shared" si="214"/>
        <v>79.7</v>
      </c>
      <c r="L561" s="261">
        <f t="shared" si="214"/>
        <v>1165.1</v>
      </c>
      <c r="M561" s="261">
        <f t="shared" si="214"/>
        <v>219.7</v>
      </c>
      <c r="N561" s="261">
        <f t="shared" si="214"/>
        <v>1165.1</v>
      </c>
      <c r="O561" s="261">
        <f t="shared" si="214"/>
        <v>716</v>
      </c>
      <c r="P561" s="261">
        <f t="shared" si="214"/>
        <v>947.9000000000001</v>
      </c>
      <c r="Q561" s="261">
        <f t="shared" si="214"/>
        <v>818.8</v>
      </c>
      <c r="R561" s="261">
        <f t="shared" si="214"/>
        <v>850</v>
      </c>
      <c r="S561" s="261">
        <f t="shared" si="214"/>
        <v>850</v>
      </c>
      <c r="T561" s="14"/>
    </row>
    <row r="562" spans="1:20" ht="22.5">
      <c r="A562" s="325"/>
      <c r="B562" s="428"/>
      <c r="C562" s="23" t="s">
        <v>36</v>
      </c>
      <c r="D562" s="134"/>
      <c r="E562" s="134"/>
      <c r="F562" s="134"/>
      <c r="G562" s="134"/>
      <c r="H562" s="146"/>
      <c r="I562" s="146"/>
      <c r="J562" s="23"/>
      <c r="K562" s="38"/>
      <c r="L562" s="38"/>
      <c r="M562" s="38"/>
      <c r="N562" s="38"/>
      <c r="O562" s="38"/>
      <c r="P562" s="38"/>
      <c r="Q562" s="38"/>
      <c r="R562" s="38"/>
      <c r="S562" s="38"/>
      <c r="T562" s="14"/>
    </row>
    <row r="563" spans="1:20" ht="33.75">
      <c r="A563" s="326"/>
      <c r="B563" s="429"/>
      <c r="C563" s="23" t="s">
        <v>508</v>
      </c>
      <c r="D563" s="134" t="s">
        <v>496</v>
      </c>
      <c r="E563" s="134" t="s">
        <v>557</v>
      </c>
      <c r="F563" s="134" t="s">
        <v>558</v>
      </c>
      <c r="G563" s="134"/>
      <c r="H563" s="261">
        <f>H564</f>
        <v>1400</v>
      </c>
      <c r="I563" s="261">
        <f aca="true" t="shared" si="215" ref="I563:S563">I564</f>
        <v>1274.9</v>
      </c>
      <c r="J563" s="261">
        <f t="shared" si="215"/>
        <v>1300</v>
      </c>
      <c r="K563" s="261">
        <f t="shared" si="215"/>
        <v>79.7</v>
      </c>
      <c r="L563" s="261">
        <f t="shared" si="215"/>
        <v>1165.1</v>
      </c>
      <c r="M563" s="261">
        <f t="shared" si="215"/>
        <v>219.7</v>
      </c>
      <c r="N563" s="261">
        <f t="shared" si="215"/>
        <v>1165.1</v>
      </c>
      <c r="O563" s="261">
        <f t="shared" si="215"/>
        <v>716</v>
      </c>
      <c r="P563" s="261">
        <f t="shared" si="215"/>
        <v>947.9000000000001</v>
      </c>
      <c r="Q563" s="261">
        <f t="shared" si="215"/>
        <v>818.8</v>
      </c>
      <c r="R563" s="261">
        <f t="shared" si="215"/>
        <v>850</v>
      </c>
      <c r="S563" s="261">
        <f t="shared" si="215"/>
        <v>850</v>
      </c>
      <c r="T563" s="14"/>
    </row>
    <row r="564" spans="1:20" ht="22.5">
      <c r="A564" s="421"/>
      <c r="B564" s="321" t="s">
        <v>687</v>
      </c>
      <c r="C564" s="104" t="s">
        <v>23</v>
      </c>
      <c r="D564" s="137" t="s">
        <v>496</v>
      </c>
      <c r="E564" s="137" t="s">
        <v>557</v>
      </c>
      <c r="F564" s="137" t="s">
        <v>558</v>
      </c>
      <c r="G564" s="137" t="s">
        <v>550</v>
      </c>
      <c r="H564" s="255">
        <f>SUM(H566:H569)</f>
        <v>1400</v>
      </c>
      <c r="I564" s="255">
        <f aca="true" t="shared" si="216" ref="I564:S564">SUM(I566:I569)</f>
        <v>1274.9</v>
      </c>
      <c r="J564" s="255">
        <f t="shared" si="216"/>
        <v>1300</v>
      </c>
      <c r="K564" s="255">
        <f t="shared" si="216"/>
        <v>79.7</v>
      </c>
      <c r="L564" s="255">
        <f t="shared" si="216"/>
        <v>1165.1</v>
      </c>
      <c r="M564" s="255">
        <f t="shared" si="216"/>
        <v>219.7</v>
      </c>
      <c r="N564" s="255">
        <f t="shared" si="216"/>
        <v>1165.1</v>
      </c>
      <c r="O564" s="255">
        <f t="shared" si="216"/>
        <v>716</v>
      </c>
      <c r="P564" s="255">
        <f t="shared" si="216"/>
        <v>947.9000000000001</v>
      </c>
      <c r="Q564" s="255">
        <f t="shared" si="216"/>
        <v>818.8</v>
      </c>
      <c r="R564" s="255">
        <f t="shared" si="216"/>
        <v>850</v>
      </c>
      <c r="S564" s="255">
        <f t="shared" si="216"/>
        <v>850</v>
      </c>
      <c r="T564" s="14"/>
    </row>
    <row r="565" spans="1:20" ht="22.5">
      <c r="A565" s="422"/>
      <c r="B565" s="322"/>
      <c r="C565" s="104" t="s">
        <v>36</v>
      </c>
      <c r="D565" s="137"/>
      <c r="E565" s="137"/>
      <c r="F565" s="137"/>
      <c r="G565" s="137"/>
      <c r="H565" s="108"/>
      <c r="I565" s="108"/>
      <c r="J565" s="104"/>
      <c r="K565" s="107"/>
      <c r="L565" s="107"/>
      <c r="M565" s="107"/>
      <c r="N565" s="107"/>
      <c r="O565" s="107"/>
      <c r="P565" s="107"/>
      <c r="Q565" s="107"/>
      <c r="R565" s="107"/>
      <c r="S565" s="107"/>
      <c r="T565" s="14"/>
    </row>
    <row r="566" spans="1:20" ht="33.75">
      <c r="A566" s="422"/>
      <c r="B566" s="322"/>
      <c r="C566" s="104" t="s">
        <v>508</v>
      </c>
      <c r="D566" s="137" t="s">
        <v>496</v>
      </c>
      <c r="E566" s="137" t="s">
        <v>557</v>
      </c>
      <c r="F566" s="137" t="s">
        <v>558</v>
      </c>
      <c r="G566" s="137" t="s">
        <v>550</v>
      </c>
      <c r="H566" s="255">
        <v>131.2</v>
      </c>
      <c r="I566" s="255">
        <v>131.2</v>
      </c>
      <c r="J566" s="10">
        <v>50</v>
      </c>
      <c r="K566" s="228">
        <v>0</v>
      </c>
      <c r="L566" s="228">
        <v>50</v>
      </c>
      <c r="M566" s="228">
        <v>0</v>
      </c>
      <c r="N566" s="228">
        <v>50</v>
      </c>
      <c r="O566" s="228">
        <v>0</v>
      </c>
      <c r="P566" s="228">
        <v>10</v>
      </c>
      <c r="Q566" s="228">
        <v>10</v>
      </c>
      <c r="R566" s="228">
        <v>50</v>
      </c>
      <c r="S566" s="228">
        <v>50</v>
      </c>
      <c r="T566" s="14"/>
    </row>
    <row r="567" spans="1:20" ht="33.75">
      <c r="A567" s="422"/>
      <c r="B567" s="322"/>
      <c r="C567" s="104" t="s">
        <v>508</v>
      </c>
      <c r="D567" s="137" t="s">
        <v>496</v>
      </c>
      <c r="E567" s="137" t="s">
        <v>557</v>
      </c>
      <c r="F567" s="137" t="s">
        <v>558</v>
      </c>
      <c r="G567" s="137" t="s">
        <v>500</v>
      </c>
      <c r="H567" s="255">
        <v>755.4</v>
      </c>
      <c r="I567" s="255">
        <v>630.3</v>
      </c>
      <c r="J567" s="10">
        <v>700</v>
      </c>
      <c r="K567" s="228">
        <v>79.7</v>
      </c>
      <c r="L567" s="228">
        <v>565.1</v>
      </c>
      <c r="M567" s="228">
        <v>79.7</v>
      </c>
      <c r="N567" s="228">
        <v>565.1</v>
      </c>
      <c r="O567" s="228">
        <v>365</v>
      </c>
      <c r="P567" s="228">
        <v>503.7</v>
      </c>
      <c r="Q567" s="228">
        <v>374.6</v>
      </c>
      <c r="R567" s="253">
        <v>250</v>
      </c>
      <c r="S567" s="253">
        <v>250</v>
      </c>
      <c r="T567" s="14"/>
    </row>
    <row r="568" spans="1:20" ht="33.75">
      <c r="A568" s="422"/>
      <c r="B568" s="322"/>
      <c r="C568" s="104" t="s">
        <v>508</v>
      </c>
      <c r="D568" s="137" t="s">
        <v>496</v>
      </c>
      <c r="E568" s="137" t="s">
        <v>557</v>
      </c>
      <c r="F568" s="137" t="s">
        <v>558</v>
      </c>
      <c r="G568" s="137" t="s">
        <v>551</v>
      </c>
      <c r="H568" s="255">
        <v>513.4</v>
      </c>
      <c r="I568" s="255">
        <v>513.4</v>
      </c>
      <c r="J568" s="10">
        <v>0</v>
      </c>
      <c r="K568" s="228">
        <v>0</v>
      </c>
      <c r="L568" s="228">
        <v>500</v>
      </c>
      <c r="M568" s="228">
        <v>140</v>
      </c>
      <c r="N568" s="228">
        <v>339</v>
      </c>
      <c r="O568" s="228">
        <v>140</v>
      </c>
      <c r="P568" s="228">
        <v>223.2</v>
      </c>
      <c r="Q568" s="228">
        <v>223.2</v>
      </c>
      <c r="R568" s="228">
        <v>550</v>
      </c>
      <c r="S568" s="228">
        <v>550</v>
      </c>
      <c r="T568" s="14"/>
    </row>
    <row r="569" spans="1:20" ht="33.75">
      <c r="A569" s="423"/>
      <c r="B569" s="323"/>
      <c r="C569" s="104" t="s">
        <v>508</v>
      </c>
      <c r="D569" s="137" t="s">
        <v>496</v>
      </c>
      <c r="E569" s="137" t="s">
        <v>557</v>
      </c>
      <c r="F569" s="137" t="s">
        <v>558</v>
      </c>
      <c r="G569" s="142">
        <v>360</v>
      </c>
      <c r="H569" s="255">
        <v>0</v>
      </c>
      <c r="I569" s="255">
        <v>0</v>
      </c>
      <c r="J569" s="10">
        <v>550</v>
      </c>
      <c r="K569" s="228">
        <v>0</v>
      </c>
      <c r="L569" s="255">
        <v>50</v>
      </c>
      <c r="M569" s="228">
        <v>0</v>
      </c>
      <c r="N569" s="228">
        <v>211</v>
      </c>
      <c r="O569" s="228">
        <v>211</v>
      </c>
      <c r="P569" s="228">
        <v>211</v>
      </c>
      <c r="Q569" s="228">
        <v>211</v>
      </c>
      <c r="R569" s="228">
        <v>0</v>
      </c>
      <c r="S569" s="228">
        <v>0</v>
      </c>
      <c r="T569" s="14"/>
    </row>
    <row r="570" spans="1:20" ht="25.5" customHeight="1">
      <c r="A570" s="324" t="s">
        <v>639</v>
      </c>
      <c r="B570" s="324" t="s">
        <v>396</v>
      </c>
      <c r="C570" s="23" t="s">
        <v>23</v>
      </c>
      <c r="D570" s="134" t="s">
        <v>496</v>
      </c>
      <c r="E570" s="134" t="s">
        <v>555</v>
      </c>
      <c r="F570" s="134" t="s">
        <v>559</v>
      </c>
      <c r="G570" s="134"/>
      <c r="H570" s="261">
        <f>H572</f>
        <v>57927</v>
      </c>
      <c r="I570" s="261">
        <f aca="true" t="shared" si="217" ref="I570:S570">I572</f>
        <v>48683.7</v>
      </c>
      <c r="J570" s="261">
        <f t="shared" si="217"/>
        <v>89869.2</v>
      </c>
      <c r="K570" s="261">
        <f t="shared" si="217"/>
        <v>33753.2</v>
      </c>
      <c r="L570" s="261">
        <f t="shared" si="217"/>
        <v>92800.29999999999</v>
      </c>
      <c r="M570" s="261">
        <f t="shared" si="217"/>
        <v>61588.600000000006</v>
      </c>
      <c r="N570" s="261">
        <f t="shared" si="217"/>
        <v>98629.2</v>
      </c>
      <c r="O570" s="261">
        <f t="shared" si="217"/>
        <v>82596.9</v>
      </c>
      <c r="P570" s="261">
        <f t="shared" si="217"/>
        <v>110557.99999999999</v>
      </c>
      <c r="Q570" s="261">
        <f t="shared" si="217"/>
        <v>108785.09999999999</v>
      </c>
      <c r="R570" s="261">
        <f t="shared" si="217"/>
        <v>85869.20000000001</v>
      </c>
      <c r="S570" s="261">
        <f t="shared" si="217"/>
        <v>82069.20000000001</v>
      </c>
      <c r="T570" s="14"/>
    </row>
    <row r="571" spans="1:20" ht="22.5">
      <c r="A571" s="325"/>
      <c r="B571" s="325"/>
      <c r="C571" s="23" t="s">
        <v>36</v>
      </c>
      <c r="D571" s="134"/>
      <c r="E571" s="134"/>
      <c r="F571" s="134"/>
      <c r="G571" s="134"/>
      <c r="H571" s="261"/>
      <c r="I571" s="261"/>
      <c r="J571" s="262"/>
      <c r="K571" s="253"/>
      <c r="L571" s="261"/>
      <c r="M571" s="253"/>
      <c r="N571" s="253"/>
      <c r="O571" s="253"/>
      <c r="P571" s="253"/>
      <c r="Q571" s="253"/>
      <c r="R571" s="253"/>
      <c r="S571" s="253"/>
      <c r="T571" s="14"/>
    </row>
    <row r="572" spans="1:20" ht="33.75">
      <c r="A572" s="326"/>
      <c r="B572" s="326"/>
      <c r="C572" s="23" t="s">
        <v>508</v>
      </c>
      <c r="D572" s="134" t="s">
        <v>496</v>
      </c>
      <c r="E572" s="134" t="s">
        <v>555</v>
      </c>
      <c r="F572" s="134" t="s">
        <v>559</v>
      </c>
      <c r="G572" s="134"/>
      <c r="H572" s="261">
        <f>H573+H576+H579+H582+H591+H594+H597+H600+H603+H606+H612+H624+H627+H630+H633+H636+H639+H642+H645+H648+H651+H654+H657</f>
        <v>57927</v>
      </c>
      <c r="I572" s="261">
        <f aca="true" t="shared" si="218" ref="I572:S572">I573+I576+I579+I582+I591+I594+I597+I600+I603+I606+I612+I624+I627+I630+I633+I636+I639+I642+I645+I648+I651+I654+I657</f>
        <v>48683.7</v>
      </c>
      <c r="J572" s="261">
        <f t="shared" si="218"/>
        <v>89869.2</v>
      </c>
      <c r="K572" s="261">
        <f t="shared" si="218"/>
        <v>33753.2</v>
      </c>
      <c r="L572" s="261">
        <f t="shared" si="218"/>
        <v>92800.29999999999</v>
      </c>
      <c r="M572" s="261">
        <f t="shared" si="218"/>
        <v>61588.600000000006</v>
      </c>
      <c r="N572" s="261">
        <f t="shared" si="218"/>
        <v>98629.2</v>
      </c>
      <c r="O572" s="261">
        <f t="shared" si="218"/>
        <v>82596.9</v>
      </c>
      <c r="P572" s="261">
        <f t="shared" si="218"/>
        <v>110557.99999999999</v>
      </c>
      <c r="Q572" s="261">
        <f t="shared" si="218"/>
        <v>108785.09999999999</v>
      </c>
      <c r="R572" s="261">
        <f t="shared" si="218"/>
        <v>85869.20000000001</v>
      </c>
      <c r="S572" s="261">
        <f t="shared" si="218"/>
        <v>82069.20000000001</v>
      </c>
      <c r="T572" s="14"/>
    </row>
    <row r="573" spans="1:20" ht="22.5">
      <c r="A573" s="421"/>
      <c r="B573" s="321" t="s">
        <v>477</v>
      </c>
      <c r="C573" s="104" t="s">
        <v>23</v>
      </c>
      <c r="D573" s="137" t="s">
        <v>496</v>
      </c>
      <c r="E573" s="137" t="s">
        <v>555</v>
      </c>
      <c r="F573" s="137" t="s">
        <v>560</v>
      </c>
      <c r="G573" s="137" t="s">
        <v>500</v>
      </c>
      <c r="H573" s="261">
        <f>H575</f>
        <v>0</v>
      </c>
      <c r="I573" s="261">
        <f aca="true" t="shared" si="219" ref="I573:S573">I575</f>
        <v>0</v>
      </c>
      <c r="J573" s="261">
        <f t="shared" si="219"/>
        <v>0</v>
      </c>
      <c r="K573" s="261">
        <f t="shared" si="219"/>
        <v>0</v>
      </c>
      <c r="L573" s="261">
        <f t="shared" si="219"/>
        <v>0</v>
      </c>
      <c r="M573" s="261">
        <f t="shared" si="219"/>
        <v>0</v>
      </c>
      <c r="N573" s="261">
        <f t="shared" si="219"/>
        <v>0</v>
      </c>
      <c r="O573" s="261">
        <f t="shared" si="219"/>
        <v>0</v>
      </c>
      <c r="P573" s="261">
        <f t="shared" si="219"/>
        <v>378.3</v>
      </c>
      <c r="Q573" s="261">
        <f t="shared" si="219"/>
        <v>378.3</v>
      </c>
      <c r="R573" s="261">
        <f t="shared" si="219"/>
        <v>0</v>
      </c>
      <c r="S573" s="261">
        <f t="shared" si="219"/>
        <v>0</v>
      </c>
      <c r="T573" s="14"/>
    </row>
    <row r="574" spans="1:20" ht="22.5">
      <c r="A574" s="422"/>
      <c r="B574" s="322"/>
      <c r="C574" s="104" t="s">
        <v>36</v>
      </c>
      <c r="D574" s="137"/>
      <c r="E574" s="137"/>
      <c r="F574" s="137"/>
      <c r="G574" s="137"/>
      <c r="H574" s="261"/>
      <c r="I574" s="261"/>
      <c r="J574" s="228"/>
      <c r="K574" s="228"/>
      <c r="L574" s="228"/>
      <c r="M574" s="228"/>
      <c r="N574" s="228"/>
      <c r="O574" s="228"/>
      <c r="P574" s="228"/>
      <c r="Q574" s="228"/>
      <c r="R574" s="228"/>
      <c r="S574" s="228"/>
      <c r="T574" s="14"/>
    </row>
    <row r="575" spans="1:20" ht="33.75">
      <c r="A575" s="423"/>
      <c r="B575" s="323"/>
      <c r="C575" s="104" t="s">
        <v>508</v>
      </c>
      <c r="D575" s="137" t="s">
        <v>496</v>
      </c>
      <c r="E575" s="137" t="s">
        <v>555</v>
      </c>
      <c r="F575" s="137" t="s">
        <v>892</v>
      </c>
      <c r="G575" s="137" t="s">
        <v>500</v>
      </c>
      <c r="H575" s="261">
        <v>0</v>
      </c>
      <c r="I575" s="261">
        <v>0</v>
      </c>
      <c r="J575" s="228">
        <v>0</v>
      </c>
      <c r="K575" s="228">
        <v>0</v>
      </c>
      <c r="L575" s="228">
        <v>0</v>
      </c>
      <c r="M575" s="228">
        <v>0</v>
      </c>
      <c r="N575" s="228">
        <v>0</v>
      </c>
      <c r="O575" s="228">
        <v>0</v>
      </c>
      <c r="P575" s="228">
        <v>378.3</v>
      </c>
      <c r="Q575" s="228">
        <v>378.3</v>
      </c>
      <c r="R575" s="228">
        <v>0</v>
      </c>
      <c r="S575" s="228">
        <v>0</v>
      </c>
      <c r="T575" s="14"/>
    </row>
    <row r="576" spans="1:20" ht="22.5">
      <c r="A576" s="415"/>
      <c r="B576" s="321" t="s">
        <v>478</v>
      </c>
      <c r="C576" s="104" t="s">
        <v>23</v>
      </c>
      <c r="D576" s="137" t="s">
        <v>496</v>
      </c>
      <c r="E576" s="137" t="s">
        <v>555</v>
      </c>
      <c r="F576" s="137" t="s">
        <v>561</v>
      </c>
      <c r="G576" s="137" t="s">
        <v>553</v>
      </c>
      <c r="H576" s="261">
        <f>H578</f>
        <v>0</v>
      </c>
      <c r="I576" s="261">
        <f aca="true" t="shared" si="220" ref="I576:S576">I578</f>
        <v>0</v>
      </c>
      <c r="J576" s="261">
        <f t="shared" si="220"/>
        <v>0</v>
      </c>
      <c r="K576" s="261">
        <f t="shared" si="220"/>
        <v>0</v>
      </c>
      <c r="L576" s="261">
        <f t="shared" si="220"/>
        <v>0</v>
      </c>
      <c r="M576" s="261">
        <f t="shared" si="220"/>
        <v>0</v>
      </c>
      <c r="N576" s="261">
        <f t="shared" si="220"/>
        <v>0</v>
      </c>
      <c r="O576" s="261">
        <f t="shared" si="220"/>
        <v>0</v>
      </c>
      <c r="P576" s="261">
        <f t="shared" si="220"/>
        <v>955.6</v>
      </c>
      <c r="Q576" s="261">
        <f t="shared" si="220"/>
        <v>955.6</v>
      </c>
      <c r="R576" s="261">
        <f t="shared" si="220"/>
        <v>0</v>
      </c>
      <c r="S576" s="261">
        <f t="shared" si="220"/>
        <v>0</v>
      </c>
      <c r="T576" s="14"/>
    </row>
    <row r="577" spans="1:20" ht="22.5">
      <c r="A577" s="416"/>
      <c r="B577" s="322"/>
      <c r="C577" s="104" t="s">
        <v>36</v>
      </c>
      <c r="D577" s="137"/>
      <c r="E577" s="137"/>
      <c r="F577" s="137"/>
      <c r="G577" s="137"/>
      <c r="H577" s="146"/>
      <c r="I577" s="146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4"/>
    </row>
    <row r="578" spans="1:20" ht="33.75">
      <c r="A578" s="417"/>
      <c r="B578" s="323"/>
      <c r="C578" s="104" t="s">
        <v>508</v>
      </c>
      <c r="D578" s="137" t="s">
        <v>496</v>
      </c>
      <c r="E578" s="137" t="s">
        <v>555</v>
      </c>
      <c r="F578" s="137" t="s">
        <v>892</v>
      </c>
      <c r="G578" s="137" t="s">
        <v>553</v>
      </c>
      <c r="H578" s="261">
        <v>0</v>
      </c>
      <c r="I578" s="261">
        <v>0</v>
      </c>
      <c r="J578" s="228">
        <v>0</v>
      </c>
      <c r="K578" s="228">
        <v>0</v>
      </c>
      <c r="L578" s="228">
        <v>0</v>
      </c>
      <c r="M578" s="228">
        <v>0</v>
      </c>
      <c r="N578" s="228">
        <v>0</v>
      </c>
      <c r="O578" s="228">
        <v>0</v>
      </c>
      <c r="P578" s="228">
        <v>955.6</v>
      </c>
      <c r="Q578" s="228">
        <v>955.6</v>
      </c>
      <c r="R578" s="228">
        <v>0</v>
      </c>
      <c r="S578" s="228">
        <v>0</v>
      </c>
      <c r="T578" s="14"/>
    </row>
    <row r="579" spans="1:20" ht="22.5">
      <c r="A579" s="415"/>
      <c r="B579" s="321" t="s">
        <v>700</v>
      </c>
      <c r="C579" s="104" t="s">
        <v>23</v>
      </c>
      <c r="D579" s="137" t="s">
        <v>496</v>
      </c>
      <c r="E579" s="137" t="s">
        <v>555</v>
      </c>
      <c r="F579" s="137" t="s">
        <v>701</v>
      </c>
      <c r="G579" s="137" t="s">
        <v>500</v>
      </c>
      <c r="H579" s="261">
        <f>H581</f>
        <v>168.7</v>
      </c>
      <c r="I579" s="261">
        <f aca="true" t="shared" si="221" ref="I579:S579">I581</f>
        <v>114.3</v>
      </c>
      <c r="J579" s="261">
        <f t="shared" si="221"/>
        <v>160</v>
      </c>
      <c r="K579" s="261">
        <f t="shared" si="221"/>
        <v>0</v>
      </c>
      <c r="L579" s="261">
        <f t="shared" si="221"/>
        <v>160</v>
      </c>
      <c r="M579" s="261">
        <f t="shared" si="221"/>
        <v>0</v>
      </c>
      <c r="N579" s="261">
        <f t="shared" si="221"/>
        <v>160</v>
      </c>
      <c r="O579" s="261">
        <f t="shared" si="221"/>
        <v>0</v>
      </c>
      <c r="P579" s="261">
        <f t="shared" si="221"/>
        <v>0</v>
      </c>
      <c r="Q579" s="261">
        <f t="shared" si="221"/>
        <v>0</v>
      </c>
      <c r="R579" s="261">
        <f t="shared" si="221"/>
        <v>100</v>
      </c>
      <c r="S579" s="261">
        <f t="shared" si="221"/>
        <v>100</v>
      </c>
      <c r="T579" s="14"/>
    </row>
    <row r="580" spans="1:20" ht="22.5">
      <c r="A580" s="416"/>
      <c r="B580" s="322"/>
      <c r="C580" s="104" t="s">
        <v>36</v>
      </c>
      <c r="D580" s="137"/>
      <c r="E580" s="137"/>
      <c r="F580" s="137"/>
      <c r="G580" s="137"/>
      <c r="H580" s="146"/>
      <c r="I580" s="146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4"/>
    </row>
    <row r="581" spans="1:20" ht="33.75">
      <c r="A581" s="417"/>
      <c r="B581" s="323"/>
      <c r="C581" s="104" t="s">
        <v>508</v>
      </c>
      <c r="D581" s="137" t="s">
        <v>496</v>
      </c>
      <c r="E581" s="137" t="s">
        <v>555</v>
      </c>
      <c r="F581" s="137" t="s">
        <v>701</v>
      </c>
      <c r="G581" s="137" t="s">
        <v>500</v>
      </c>
      <c r="H581" s="261">
        <v>168.7</v>
      </c>
      <c r="I581" s="261">
        <v>114.3</v>
      </c>
      <c r="J581" s="228">
        <v>160</v>
      </c>
      <c r="K581" s="228">
        <v>0</v>
      </c>
      <c r="L581" s="228">
        <v>160</v>
      </c>
      <c r="M581" s="228">
        <v>0</v>
      </c>
      <c r="N581" s="228">
        <v>160</v>
      </c>
      <c r="O581" s="228">
        <v>0</v>
      </c>
      <c r="P581" s="228">
        <v>0</v>
      </c>
      <c r="Q581" s="228">
        <v>0</v>
      </c>
      <c r="R581" s="228">
        <v>100</v>
      </c>
      <c r="S581" s="228">
        <v>100</v>
      </c>
      <c r="T581" s="14"/>
    </row>
    <row r="582" spans="1:20" ht="22.5" customHeight="1">
      <c r="A582" s="321"/>
      <c r="B582" s="321" t="s">
        <v>736</v>
      </c>
      <c r="C582" s="104" t="s">
        <v>23</v>
      </c>
      <c r="D582" s="137" t="s">
        <v>496</v>
      </c>
      <c r="E582" s="137" t="s">
        <v>555</v>
      </c>
      <c r="F582" s="137" t="s">
        <v>893</v>
      </c>
      <c r="G582" s="137" t="s">
        <v>553</v>
      </c>
      <c r="H582" s="261">
        <f>H584</f>
        <v>0</v>
      </c>
      <c r="I582" s="261">
        <f aca="true" t="shared" si="222" ref="I582:S582">I584</f>
        <v>0</v>
      </c>
      <c r="J582" s="261">
        <f t="shared" si="222"/>
        <v>0</v>
      </c>
      <c r="K582" s="261">
        <f t="shared" si="222"/>
        <v>0</v>
      </c>
      <c r="L582" s="261">
        <f t="shared" si="222"/>
        <v>0</v>
      </c>
      <c r="M582" s="261">
        <f t="shared" si="222"/>
        <v>0</v>
      </c>
      <c r="N582" s="261">
        <f t="shared" si="222"/>
        <v>0</v>
      </c>
      <c r="O582" s="261">
        <f t="shared" si="222"/>
        <v>0</v>
      </c>
      <c r="P582" s="261">
        <f t="shared" si="222"/>
        <v>2.2</v>
      </c>
      <c r="Q582" s="261">
        <f t="shared" si="222"/>
        <v>2.2</v>
      </c>
      <c r="R582" s="261">
        <f t="shared" si="222"/>
        <v>0</v>
      </c>
      <c r="S582" s="261">
        <f t="shared" si="222"/>
        <v>0</v>
      </c>
      <c r="T582" s="14"/>
    </row>
    <row r="583" spans="1:20" ht="22.5">
      <c r="A583" s="322"/>
      <c r="B583" s="322"/>
      <c r="C583" s="104" t="s">
        <v>36</v>
      </c>
      <c r="D583" s="137"/>
      <c r="E583" s="137"/>
      <c r="F583" s="137"/>
      <c r="G583" s="137"/>
      <c r="H583" s="146"/>
      <c r="I583" s="146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4"/>
    </row>
    <row r="584" spans="1:20" ht="33.75">
      <c r="A584" s="323"/>
      <c r="B584" s="323"/>
      <c r="C584" s="104" t="s">
        <v>508</v>
      </c>
      <c r="D584" s="137" t="s">
        <v>496</v>
      </c>
      <c r="E584" s="137" t="s">
        <v>555</v>
      </c>
      <c r="F584" s="137" t="s">
        <v>893</v>
      </c>
      <c r="G584" s="137" t="s">
        <v>553</v>
      </c>
      <c r="H584" s="261">
        <v>0</v>
      </c>
      <c r="I584" s="261">
        <v>0</v>
      </c>
      <c r="J584" s="228">
        <v>0</v>
      </c>
      <c r="K584" s="228">
        <v>0</v>
      </c>
      <c r="L584" s="228">
        <v>0</v>
      </c>
      <c r="M584" s="228">
        <v>0</v>
      </c>
      <c r="N584" s="228">
        <v>0</v>
      </c>
      <c r="O584" s="228">
        <v>0</v>
      </c>
      <c r="P584" s="228">
        <v>2.2</v>
      </c>
      <c r="Q584" s="228">
        <v>2.2</v>
      </c>
      <c r="R584" s="228">
        <v>0</v>
      </c>
      <c r="S584" s="228">
        <v>0</v>
      </c>
      <c r="T584" s="14"/>
    </row>
    <row r="585" spans="1:20" ht="22.5" customHeight="1" hidden="1">
      <c r="A585" s="321"/>
      <c r="B585" s="321" t="s">
        <v>357</v>
      </c>
      <c r="C585" s="104" t="s">
        <v>23</v>
      </c>
      <c r="D585" s="137" t="s">
        <v>496</v>
      </c>
      <c r="E585" s="137" t="s">
        <v>555</v>
      </c>
      <c r="F585" s="137" t="s">
        <v>562</v>
      </c>
      <c r="G585" s="137" t="s">
        <v>563</v>
      </c>
      <c r="H585" s="146"/>
      <c r="I585" s="146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4"/>
    </row>
    <row r="586" spans="1:20" ht="22.5" hidden="1">
      <c r="A586" s="322"/>
      <c r="B586" s="322"/>
      <c r="C586" s="104" t="s">
        <v>36</v>
      </c>
      <c r="D586" s="137" t="s">
        <v>496</v>
      </c>
      <c r="E586" s="137" t="s">
        <v>555</v>
      </c>
      <c r="F586" s="137" t="s">
        <v>562</v>
      </c>
      <c r="G586" s="137" t="s">
        <v>563</v>
      </c>
      <c r="H586" s="146"/>
      <c r="I586" s="146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4"/>
    </row>
    <row r="587" spans="1:20" ht="33.75" hidden="1">
      <c r="A587" s="323"/>
      <c r="B587" s="323"/>
      <c r="C587" s="104" t="s">
        <v>508</v>
      </c>
      <c r="D587" s="137" t="s">
        <v>496</v>
      </c>
      <c r="E587" s="137" t="s">
        <v>555</v>
      </c>
      <c r="F587" s="137" t="s">
        <v>562</v>
      </c>
      <c r="G587" s="137" t="s">
        <v>563</v>
      </c>
      <c r="H587" s="146"/>
      <c r="I587" s="146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4"/>
    </row>
    <row r="588" spans="1:20" ht="22.5" hidden="1">
      <c r="A588" s="327"/>
      <c r="B588" s="321" t="s">
        <v>132</v>
      </c>
      <c r="C588" s="104" t="s">
        <v>23</v>
      </c>
      <c r="D588" s="137" t="s">
        <v>496</v>
      </c>
      <c r="E588" s="137" t="s">
        <v>555</v>
      </c>
      <c r="F588" s="137" t="s">
        <v>702</v>
      </c>
      <c r="G588" s="137" t="s">
        <v>563</v>
      </c>
      <c r="H588" s="146"/>
      <c r="I588" s="146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4"/>
    </row>
    <row r="589" spans="1:20" ht="22.5" hidden="1">
      <c r="A589" s="327"/>
      <c r="B589" s="322"/>
      <c r="C589" s="104" t="s">
        <v>36</v>
      </c>
      <c r="D589" s="137"/>
      <c r="E589" s="137"/>
      <c r="F589" s="137"/>
      <c r="G589" s="137"/>
      <c r="H589" s="146"/>
      <c r="I589" s="146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4"/>
    </row>
    <row r="590" spans="1:20" ht="33.75" hidden="1">
      <c r="A590" s="327"/>
      <c r="B590" s="323"/>
      <c r="C590" s="104" t="s">
        <v>508</v>
      </c>
      <c r="D590" s="137" t="s">
        <v>496</v>
      </c>
      <c r="E590" s="137" t="s">
        <v>555</v>
      </c>
      <c r="F590" s="137" t="s">
        <v>702</v>
      </c>
      <c r="G590" s="137" t="s">
        <v>563</v>
      </c>
      <c r="H590" s="146"/>
      <c r="I590" s="146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4"/>
    </row>
    <row r="591" spans="1:20" ht="22.5">
      <c r="A591" s="401"/>
      <c r="B591" s="321" t="s">
        <v>92</v>
      </c>
      <c r="C591" s="104" t="s">
        <v>23</v>
      </c>
      <c r="D591" s="137" t="s">
        <v>496</v>
      </c>
      <c r="E591" s="137" t="s">
        <v>555</v>
      </c>
      <c r="F591" s="137" t="s">
        <v>702</v>
      </c>
      <c r="G591" s="137" t="s">
        <v>552</v>
      </c>
      <c r="H591" s="261">
        <f>H593</f>
        <v>142.5</v>
      </c>
      <c r="I591" s="261">
        <f aca="true" t="shared" si="223" ref="I591:R591">I593</f>
        <v>142.5</v>
      </c>
      <c r="J591" s="261">
        <f t="shared" si="223"/>
        <v>0</v>
      </c>
      <c r="K591" s="261">
        <f t="shared" si="223"/>
        <v>0</v>
      </c>
      <c r="L591" s="261">
        <f t="shared" si="223"/>
        <v>0</v>
      </c>
      <c r="M591" s="261">
        <f t="shared" si="223"/>
        <v>0</v>
      </c>
      <c r="N591" s="261">
        <f t="shared" si="223"/>
        <v>0</v>
      </c>
      <c r="O591" s="261">
        <f t="shared" si="223"/>
        <v>0</v>
      </c>
      <c r="P591" s="261">
        <f t="shared" si="223"/>
        <v>0</v>
      </c>
      <c r="Q591" s="261">
        <f t="shared" si="223"/>
        <v>0</v>
      </c>
      <c r="R591" s="261">
        <f t="shared" si="223"/>
        <v>0</v>
      </c>
      <c r="S591" s="261">
        <f>S593</f>
        <v>0</v>
      </c>
      <c r="T591" s="14"/>
    </row>
    <row r="592" spans="1:20" ht="22.5">
      <c r="A592" s="402"/>
      <c r="B592" s="322"/>
      <c r="C592" s="104" t="s">
        <v>36</v>
      </c>
      <c r="D592" s="137"/>
      <c r="E592" s="137"/>
      <c r="F592" s="137"/>
      <c r="G592" s="137"/>
      <c r="H592" s="146"/>
      <c r="I592" s="146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4"/>
    </row>
    <row r="593" spans="1:20" ht="33.75">
      <c r="A593" s="404"/>
      <c r="B593" s="323"/>
      <c r="C593" s="104" t="s">
        <v>508</v>
      </c>
      <c r="D593" s="137" t="s">
        <v>496</v>
      </c>
      <c r="E593" s="137" t="s">
        <v>555</v>
      </c>
      <c r="F593" s="137" t="s">
        <v>702</v>
      </c>
      <c r="G593" s="137" t="s">
        <v>552</v>
      </c>
      <c r="H593" s="261">
        <v>142.5</v>
      </c>
      <c r="I593" s="261">
        <v>142.5</v>
      </c>
      <c r="J593" s="228">
        <v>0</v>
      </c>
      <c r="K593" s="228">
        <v>0</v>
      </c>
      <c r="L593" s="228">
        <v>0</v>
      </c>
      <c r="M593" s="228">
        <v>0</v>
      </c>
      <c r="N593" s="228">
        <v>0</v>
      </c>
      <c r="O593" s="228">
        <v>0</v>
      </c>
      <c r="P593" s="228">
        <v>0</v>
      </c>
      <c r="Q593" s="228">
        <v>0</v>
      </c>
      <c r="R593" s="228">
        <v>0</v>
      </c>
      <c r="S593" s="228">
        <v>0</v>
      </c>
      <c r="T593" s="14"/>
    </row>
    <row r="594" spans="1:20" ht="22.5">
      <c r="A594" s="401"/>
      <c r="B594" s="321" t="s">
        <v>703</v>
      </c>
      <c r="C594" s="104" t="s">
        <v>23</v>
      </c>
      <c r="D594" s="137" t="s">
        <v>496</v>
      </c>
      <c r="E594" s="137" t="s">
        <v>555</v>
      </c>
      <c r="F594" s="137" t="s">
        <v>704</v>
      </c>
      <c r="G594" s="137" t="s">
        <v>552</v>
      </c>
      <c r="H594" s="261">
        <f>H596</f>
        <v>184.6</v>
      </c>
      <c r="I594" s="261">
        <f aca="true" t="shared" si="224" ref="I594:S594">I596</f>
        <v>184.6</v>
      </c>
      <c r="J594" s="261">
        <f t="shared" si="224"/>
        <v>0</v>
      </c>
      <c r="K594" s="261">
        <f t="shared" si="224"/>
        <v>0</v>
      </c>
      <c r="L594" s="261">
        <f t="shared" si="224"/>
        <v>257.9</v>
      </c>
      <c r="M594" s="261">
        <f t="shared" si="224"/>
        <v>0</v>
      </c>
      <c r="N594" s="261">
        <f t="shared" si="224"/>
        <v>257.9</v>
      </c>
      <c r="O594" s="261">
        <f t="shared" si="224"/>
        <v>171.9</v>
      </c>
      <c r="P594" s="261">
        <f t="shared" si="224"/>
        <v>308.9</v>
      </c>
      <c r="Q594" s="261">
        <f t="shared" si="224"/>
        <v>308.9</v>
      </c>
      <c r="R594" s="261">
        <f t="shared" si="224"/>
        <v>0</v>
      </c>
      <c r="S594" s="261">
        <f t="shared" si="224"/>
        <v>0</v>
      </c>
      <c r="T594" s="14"/>
    </row>
    <row r="595" spans="1:20" ht="22.5">
      <c r="A595" s="402"/>
      <c r="B595" s="322"/>
      <c r="C595" s="104" t="s">
        <v>36</v>
      </c>
      <c r="D595" s="137"/>
      <c r="E595" s="137"/>
      <c r="F595" s="137"/>
      <c r="G595" s="137"/>
      <c r="H595" s="261"/>
      <c r="I595" s="261"/>
      <c r="J595" s="228"/>
      <c r="K595" s="228"/>
      <c r="L595" s="228"/>
      <c r="M595" s="228"/>
      <c r="N595" s="228"/>
      <c r="O595" s="228"/>
      <c r="P595" s="228"/>
      <c r="Q595" s="228"/>
      <c r="R595" s="228"/>
      <c r="S595" s="228"/>
      <c r="T595" s="14"/>
    </row>
    <row r="596" spans="1:20" ht="48" customHeight="1">
      <c r="A596" s="404"/>
      <c r="B596" s="323"/>
      <c r="C596" s="104" t="s">
        <v>508</v>
      </c>
      <c r="D596" s="137" t="s">
        <v>496</v>
      </c>
      <c r="E596" s="137" t="s">
        <v>555</v>
      </c>
      <c r="F596" s="137" t="s">
        <v>704</v>
      </c>
      <c r="G596" s="137" t="s">
        <v>552</v>
      </c>
      <c r="H596" s="261">
        <v>184.6</v>
      </c>
      <c r="I596" s="261">
        <v>184.6</v>
      </c>
      <c r="J596" s="228">
        <v>0</v>
      </c>
      <c r="K596" s="228">
        <v>0</v>
      </c>
      <c r="L596" s="228">
        <v>257.9</v>
      </c>
      <c r="M596" s="228">
        <v>0</v>
      </c>
      <c r="N596" s="228">
        <v>257.9</v>
      </c>
      <c r="O596" s="228">
        <v>171.9</v>
      </c>
      <c r="P596" s="228">
        <v>308.9</v>
      </c>
      <c r="Q596" s="228">
        <v>308.9</v>
      </c>
      <c r="R596" s="228">
        <v>0</v>
      </c>
      <c r="S596" s="228">
        <v>0</v>
      </c>
      <c r="T596" s="14"/>
    </row>
    <row r="597" spans="1:20" ht="22.5" customHeight="1">
      <c r="A597" s="401"/>
      <c r="B597" s="321" t="s">
        <v>477</v>
      </c>
      <c r="C597" s="104" t="s">
        <v>23</v>
      </c>
      <c r="D597" s="137" t="s">
        <v>496</v>
      </c>
      <c r="E597" s="137" t="s">
        <v>555</v>
      </c>
      <c r="F597" s="137" t="s">
        <v>560</v>
      </c>
      <c r="G597" s="137" t="s">
        <v>552</v>
      </c>
      <c r="H597" s="261">
        <f>H599</f>
        <v>788</v>
      </c>
      <c r="I597" s="261">
        <f aca="true" t="shared" si="225" ref="I597:S597">I599</f>
        <v>788</v>
      </c>
      <c r="J597" s="261">
        <f t="shared" si="225"/>
        <v>0</v>
      </c>
      <c r="K597" s="261">
        <f t="shared" si="225"/>
        <v>0</v>
      </c>
      <c r="L597" s="261">
        <f t="shared" si="225"/>
        <v>0</v>
      </c>
      <c r="M597" s="261">
        <f t="shared" si="225"/>
        <v>0</v>
      </c>
      <c r="N597" s="261">
        <f t="shared" si="225"/>
        <v>0</v>
      </c>
      <c r="O597" s="261">
        <f t="shared" si="225"/>
        <v>0</v>
      </c>
      <c r="P597" s="261">
        <f t="shared" si="225"/>
        <v>0</v>
      </c>
      <c r="Q597" s="261">
        <f t="shared" si="225"/>
        <v>0</v>
      </c>
      <c r="R597" s="261">
        <f t="shared" si="225"/>
        <v>0</v>
      </c>
      <c r="S597" s="261">
        <f t="shared" si="225"/>
        <v>0</v>
      </c>
      <c r="T597" s="14"/>
    </row>
    <row r="598" spans="1:20" ht="24" customHeight="1">
      <c r="A598" s="402"/>
      <c r="B598" s="322"/>
      <c r="C598" s="104" t="s">
        <v>36</v>
      </c>
      <c r="D598" s="53"/>
      <c r="E598" s="53"/>
      <c r="F598" s="137"/>
      <c r="G598" s="137"/>
      <c r="H598" s="261"/>
      <c r="I598" s="261"/>
      <c r="J598" s="228"/>
      <c r="K598" s="228"/>
      <c r="L598" s="228"/>
      <c r="M598" s="228"/>
      <c r="N598" s="228"/>
      <c r="O598" s="228"/>
      <c r="P598" s="228"/>
      <c r="Q598" s="228"/>
      <c r="R598" s="228"/>
      <c r="S598" s="228"/>
      <c r="T598" s="14"/>
    </row>
    <row r="599" spans="1:20" ht="48" customHeight="1">
      <c r="A599" s="404"/>
      <c r="B599" s="323"/>
      <c r="C599" s="104" t="s">
        <v>508</v>
      </c>
      <c r="D599" s="137" t="s">
        <v>496</v>
      </c>
      <c r="E599" s="137" t="s">
        <v>555</v>
      </c>
      <c r="F599" s="137" t="s">
        <v>560</v>
      </c>
      <c r="G599" s="137" t="s">
        <v>552</v>
      </c>
      <c r="H599" s="261">
        <v>788</v>
      </c>
      <c r="I599" s="261">
        <v>788</v>
      </c>
      <c r="J599" s="228">
        <v>0</v>
      </c>
      <c r="K599" s="228">
        <v>0</v>
      </c>
      <c r="L599" s="228">
        <v>0</v>
      </c>
      <c r="M599" s="228">
        <v>0</v>
      </c>
      <c r="N599" s="228">
        <v>0</v>
      </c>
      <c r="O599" s="228">
        <v>0</v>
      </c>
      <c r="P599" s="228">
        <v>0</v>
      </c>
      <c r="Q599" s="228">
        <v>0</v>
      </c>
      <c r="R599" s="228">
        <v>0</v>
      </c>
      <c r="S599" s="228">
        <v>0</v>
      </c>
      <c r="T599" s="14"/>
    </row>
    <row r="600" spans="1:20" ht="22.5" customHeight="1">
      <c r="A600" s="401"/>
      <c r="B600" s="321" t="s">
        <v>894</v>
      </c>
      <c r="C600" s="104" t="s">
        <v>23</v>
      </c>
      <c r="D600" s="137" t="s">
        <v>496</v>
      </c>
      <c r="E600" s="137" t="s">
        <v>555</v>
      </c>
      <c r="F600" s="137" t="s">
        <v>721</v>
      </c>
      <c r="G600" s="137" t="s">
        <v>552</v>
      </c>
      <c r="H600" s="261">
        <f>H602</f>
        <v>14453</v>
      </c>
      <c r="I600" s="261">
        <f aca="true" t="shared" si="226" ref="I600:S600">I602</f>
        <v>14453</v>
      </c>
      <c r="J600" s="261">
        <f t="shared" si="226"/>
        <v>0</v>
      </c>
      <c r="K600" s="261">
        <f t="shared" si="226"/>
        <v>0</v>
      </c>
      <c r="L600" s="261">
        <f t="shared" si="226"/>
        <v>0</v>
      </c>
      <c r="M600" s="261">
        <f t="shared" si="226"/>
        <v>0</v>
      </c>
      <c r="N600" s="261">
        <f t="shared" si="226"/>
        <v>0</v>
      </c>
      <c r="O600" s="261">
        <f t="shared" si="226"/>
        <v>0</v>
      </c>
      <c r="P600" s="261">
        <f t="shared" si="226"/>
        <v>0</v>
      </c>
      <c r="Q600" s="261">
        <f t="shared" si="226"/>
        <v>0</v>
      </c>
      <c r="R600" s="261">
        <f t="shared" si="226"/>
        <v>0</v>
      </c>
      <c r="S600" s="261">
        <f t="shared" si="226"/>
        <v>0</v>
      </c>
      <c r="T600" s="14"/>
    </row>
    <row r="601" spans="1:20" ht="24" customHeight="1">
      <c r="A601" s="402"/>
      <c r="B601" s="322"/>
      <c r="C601" s="104" t="s">
        <v>36</v>
      </c>
      <c r="D601" s="53"/>
      <c r="E601" s="53"/>
      <c r="F601" s="137"/>
      <c r="G601" s="137"/>
      <c r="H601" s="261"/>
      <c r="I601" s="261"/>
      <c r="J601" s="228"/>
      <c r="K601" s="228"/>
      <c r="L601" s="228"/>
      <c r="M601" s="228"/>
      <c r="N601" s="228"/>
      <c r="O601" s="228"/>
      <c r="P601" s="228"/>
      <c r="Q601" s="228"/>
      <c r="R601" s="228"/>
      <c r="S601" s="228"/>
      <c r="T601" s="14"/>
    </row>
    <row r="602" spans="1:20" ht="48" customHeight="1">
      <c r="A602" s="404"/>
      <c r="B602" s="323"/>
      <c r="C602" s="104" t="s">
        <v>508</v>
      </c>
      <c r="D602" s="137" t="s">
        <v>496</v>
      </c>
      <c r="E602" s="137" t="s">
        <v>555</v>
      </c>
      <c r="F602" s="137" t="s">
        <v>721</v>
      </c>
      <c r="G602" s="137" t="s">
        <v>552</v>
      </c>
      <c r="H602" s="261">
        <v>14453</v>
      </c>
      <c r="I602" s="261">
        <v>14453</v>
      </c>
      <c r="J602" s="228">
        <v>0</v>
      </c>
      <c r="K602" s="228">
        <v>0</v>
      </c>
      <c r="L602" s="228">
        <v>0</v>
      </c>
      <c r="M602" s="228">
        <v>0</v>
      </c>
      <c r="N602" s="228">
        <v>0</v>
      </c>
      <c r="O602" s="228">
        <v>0</v>
      </c>
      <c r="P602" s="228">
        <v>0</v>
      </c>
      <c r="Q602" s="228">
        <v>0</v>
      </c>
      <c r="R602" s="228">
        <v>0</v>
      </c>
      <c r="S602" s="228">
        <v>0</v>
      </c>
      <c r="T602" s="14"/>
    </row>
    <row r="603" spans="1:20" ht="22.5" customHeight="1">
      <c r="A603" s="401"/>
      <c r="B603" s="321" t="s">
        <v>719</v>
      </c>
      <c r="C603" s="104" t="s">
        <v>23</v>
      </c>
      <c r="D603" s="137" t="s">
        <v>496</v>
      </c>
      <c r="E603" s="137" t="s">
        <v>555</v>
      </c>
      <c r="F603" s="137" t="s">
        <v>895</v>
      </c>
      <c r="G603" s="137" t="s">
        <v>552</v>
      </c>
      <c r="H603" s="261">
        <f>H605</f>
        <v>0</v>
      </c>
      <c r="I603" s="261">
        <f aca="true" t="shared" si="227" ref="I603:S603">I605</f>
        <v>0</v>
      </c>
      <c r="J603" s="261">
        <f t="shared" si="227"/>
        <v>0</v>
      </c>
      <c r="K603" s="261">
        <f t="shared" si="227"/>
        <v>0</v>
      </c>
      <c r="L603" s="261">
        <f t="shared" si="227"/>
        <v>2538.3</v>
      </c>
      <c r="M603" s="261">
        <f t="shared" si="227"/>
        <v>500</v>
      </c>
      <c r="N603" s="261">
        <f t="shared" si="227"/>
        <v>2538.3</v>
      </c>
      <c r="O603" s="261">
        <f t="shared" si="227"/>
        <v>1610</v>
      </c>
      <c r="P603" s="261">
        <f t="shared" si="227"/>
        <v>2538.3</v>
      </c>
      <c r="Q603" s="261">
        <f t="shared" si="227"/>
        <v>2538.3</v>
      </c>
      <c r="R603" s="261">
        <f t="shared" si="227"/>
        <v>0</v>
      </c>
      <c r="S603" s="261">
        <f t="shared" si="227"/>
        <v>0</v>
      </c>
      <c r="T603" s="14"/>
    </row>
    <row r="604" spans="1:20" ht="24" customHeight="1">
      <c r="A604" s="402"/>
      <c r="B604" s="322"/>
      <c r="C604" s="104" t="s">
        <v>36</v>
      </c>
      <c r="D604" s="53"/>
      <c r="E604" s="53"/>
      <c r="F604" s="137"/>
      <c r="G604" s="137"/>
      <c r="H604" s="261"/>
      <c r="I604" s="261"/>
      <c r="J604" s="228"/>
      <c r="K604" s="228"/>
      <c r="L604" s="228"/>
      <c r="M604" s="228"/>
      <c r="N604" s="228"/>
      <c r="O604" s="228"/>
      <c r="P604" s="228"/>
      <c r="Q604" s="228"/>
      <c r="R604" s="228"/>
      <c r="S604" s="228"/>
      <c r="T604" s="14"/>
    </row>
    <row r="605" spans="1:20" ht="48" customHeight="1">
      <c r="A605" s="404"/>
      <c r="B605" s="323"/>
      <c r="C605" s="104" t="s">
        <v>508</v>
      </c>
      <c r="D605" s="137" t="s">
        <v>496</v>
      </c>
      <c r="E605" s="137" t="s">
        <v>555</v>
      </c>
      <c r="F605" s="137" t="s">
        <v>895</v>
      </c>
      <c r="G605" s="137" t="s">
        <v>552</v>
      </c>
      <c r="H605" s="261">
        <v>0</v>
      </c>
      <c r="I605" s="261">
        <v>0</v>
      </c>
      <c r="J605" s="228">
        <v>0</v>
      </c>
      <c r="K605" s="228">
        <v>0</v>
      </c>
      <c r="L605" s="228">
        <v>2538.3</v>
      </c>
      <c r="M605" s="228">
        <v>500</v>
      </c>
      <c r="N605" s="228">
        <v>2538.3</v>
      </c>
      <c r="O605" s="228">
        <v>1610</v>
      </c>
      <c r="P605" s="228">
        <v>2538.3</v>
      </c>
      <c r="Q605" s="228">
        <v>2538.3</v>
      </c>
      <c r="R605" s="228">
        <v>0</v>
      </c>
      <c r="S605" s="228">
        <v>0</v>
      </c>
      <c r="T605" s="14"/>
    </row>
    <row r="606" spans="1:20" ht="23.25" customHeight="1">
      <c r="A606" s="401"/>
      <c r="B606" s="321" t="s">
        <v>720</v>
      </c>
      <c r="C606" s="104" t="s">
        <v>23</v>
      </c>
      <c r="D606" s="137" t="s">
        <v>496</v>
      </c>
      <c r="E606" s="137" t="s">
        <v>555</v>
      </c>
      <c r="F606" s="137" t="s">
        <v>722</v>
      </c>
      <c r="G606" s="137" t="s">
        <v>553</v>
      </c>
      <c r="H606" s="261">
        <f>H608</f>
        <v>3889</v>
      </c>
      <c r="I606" s="261">
        <f aca="true" t="shared" si="228" ref="I606:S606">I608</f>
        <v>0</v>
      </c>
      <c r="J606" s="261">
        <f t="shared" si="228"/>
        <v>2795</v>
      </c>
      <c r="K606" s="261">
        <f t="shared" si="228"/>
        <v>2795</v>
      </c>
      <c r="L606" s="261">
        <f t="shared" si="228"/>
        <v>2795</v>
      </c>
      <c r="M606" s="261">
        <f t="shared" si="228"/>
        <v>2795</v>
      </c>
      <c r="N606" s="261">
        <f t="shared" si="228"/>
        <v>2795</v>
      </c>
      <c r="O606" s="261">
        <f t="shared" si="228"/>
        <v>2795</v>
      </c>
      <c r="P606" s="261">
        <f t="shared" si="228"/>
        <v>2795</v>
      </c>
      <c r="Q606" s="261">
        <f t="shared" si="228"/>
        <v>2795</v>
      </c>
      <c r="R606" s="261">
        <f t="shared" si="228"/>
        <v>0</v>
      </c>
      <c r="S606" s="261">
        <f t="shared" si="228"/>
        <v>0</v>
      </c>
      <c r="T606" s="14"/>
    </row>
    <row r="607" spans="1:20" ht="24" customHeight="1">
      <c r="A607" s="402"/>
      <c r="B607" s="322"/>
      <c r="C607" s="104" t="s">
        <v>36</v>
      </c>
      <c r="D607" s="53"/>
      <c r="E607" s="53"/>
      <c r="F607" s="137"/>
      <c r="G607" s="137"/>
      <c r="H607" s="261"/>
      <c r="I607" s="146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4"/>
    </row>
    <row r="608" spans="1:20" ht="33" customHeight="1">
      <c r="A608" s="404"/>
      <c r="B608" s="323"/>
      <c r="C608" s="104" t="s">
        <v>508</v>
      </c>
      <c r="D608" s="137" t="s">
        <v>496</v>
      </c>
      <c r="E608" s="137" t="s">
        <v>555</v>
      </c>
      <c r="F608" s="137" t="s">
        <v>722</v>
      </c>
      <c r="G608" s="137" t="s">
        <v>553</v>
      </c>
      <c r="H608" s="261">
        <v>3889</v>
      </c>
      <c r="I608" s="261">
        <v>0</v>
      </c>
      <c r="J608" s="228">
        <v>2795</v>
      </c>
      <c r="K608" s="228">
        <v>2795</v>
      </c>
      <c r="L608" s="228">
        <v>2795</v>
      </c>
      <c r="M608" s="228">
        <v>2795</v>
      </c>
      <c r="N608" s="228">
        <v>2795</v>
      </c>
      <c r="O608" s="228">
        <v>2795</v>
      </c>
      <c r="P608" s="228">
        <v>2795</v>
      </c>
      <c r="Q608" s="228">
        <v>2795</v>
      </c>
      <c r="R608" s="228">
        <v>0</v>
      </c>
      <c r="S608" s="228">
        <v>0</v>
      </c>
      <c r="T608" s="14"/>
    </row>
    <row r="609" spans="1:20" ht="12.75" hidden="1">
      <c r="A609" s="415"/>
      <c r="B609" s="321"/>
      <c r="C609" s="104"/>
      <c r="D609" s="137"/>
      <c r="E609" s="137"/>
      <c r="F609" s="137"/>
      <c r="G609" s="137"/>
      <c r="H609" s="261"/>
      <c r="I609" s="261"/>
      <c r="J609" s="228"/>
      <c r="K609" s="228"/>
      <c r="L609" s="228"/>
      <c r="M609" s="228"/>
      <c r="N609" s="228"/>
      <c r="O609" s="228"/>
      <c r="P609" s="228"/>
      <c r="Q609" s="228"/>
      <c r="R609" s="228"/>
      <c r="S609" s="228"/>
      <c r="T609" s="14"/>
    </row>
    <row r="610" spans="1:20" ht="12.75" hidden="1">
      <c r="A610" s="416"/>
      <c r="B610" s="322"/>
      <c r="C610" s="104"/>
      <c r="D610" s="137"/>
      <c r="E610" s="137"/>
      <c r="F610" s="137"/>
      <c r="G610" s="137"/>
      <c r="H610" s="261"/>
      <c r="I610" s="261"/>
      <c r="J610" s="228"/>
      <c r="K610" s="228"/>
      <c r="L610" s="228"/>
      <c r="M610" s="228"/>
      <c r="N610" s="228"/>
      <c r="O610" s="228"/>
      <c r="P610" s="228"/>
      <c r="Q610" s="228"/>
      <c r="R610" s="228"/>
      <c r="S610" s="228"/>
      <c r="T610" s="14"/>
    </row>
    <row r="611" spans="1:20" ht="12.75" hidden="1">
      <c r="A611" s="417"/>
      <c r="B611" s="323"/>
      <c r="C611" s="104"/>
      <c r="D611" s="137"/>
      <c r="E611" s="137"/>
      <c r="F611" s="137"/>
      <c r="G611" s="137"/>
      <c r="H611" s="261"/>
      <c r="I611" s="261"/>
      <c r="J611" s="228"/>
      <c r="K611" s="228"/>
      <c r="L611" s="228"/>
      <c r="M611" s="228"/>
      <c r="N611" s="228"/>
      <c r="O611" s="228"/>
      <c r="P611" s="228"/>
      <c r="Q611" s="228"/>
      <c r="R611" s="228"/>
      <c r="S611" s="228"/>
      <c r="T611" s="14"/>
    </row>
    <row r="612" spans="1:20" ht="22.5">
      <c r="A612" s="415"/>
      <c r="B612" s="321" t="s">
        <v>723</v>
      </c>
      <c r="C612" s="104" t="s">
        <v>23</v>
      </c>
      <c r="D612" s="137" t="s">
        <v>496</v>
      </c>
      <c r="E612" s="137" t="s">
        <v>555</v>
      </c>
      <c r="F612" s="137" t="s">
        <v>896</v>
      </c>
      <c r="G612" s="137" t="s">
        <v>552</v>
      </c>
      <c r="H612" s="261">
        <f>H614</f>
        <v>0</v>
      </c>
      <c r="I612" s="261">
        <f aca="true" t="shared" si="229" ref="I612:S612">I614</f>
        <v>0</v>
      </c>
      <c r="J612" s="261">
        <f t="shared" si="229"/>
        <v>12975</v>
      </c>
      <c r="K612" s="261">
        <f t="shared" si="229"/>
        <v>5726.1</v>
      </c>
      <c r="L612" s="261">
        <f t="shared" si="229"/>
        <v>12975</v>
      </c>
      <c r="M612" s="261">
        <f t="shared" si="229"/>
        <v>10812.5</v>
      </c>
      <c r="N612" s="261">
        <f t="shared" si="229"/>
        <v>18803.9</v>
      </c>
      <c r="O612" s="261">
        <f t="shared" si="229"/>
        <v>16973.7</v>
      </c>
      <c r="P612" s="261">
        <f t="shared" si="229"/>
        <v>24632.8</v>
      </c>
      <c r="Q612" s="261">
        <f t="shared" si="229"/>
        <v>24632.8</v>
      </c>
      <c r="R612" s="261">
        <f t="shared" si="229"/>
        <v>0</v>
      </c>
      <c r="S612" s="261">
        <f t="shared" si="229"/>
        <v>0</v>
      </c>
      <c r="T612" s="14"/>
    </row>
    <row r="613" spans="1:20" ht="22.5">
      <c r="A613" s="416"/>
      <c r="B613" s="322"/>
      <c r="C613" s="104" t="s">
        <v>36</v>
      </c>
      <c r="D613" s="137"/>
      <c r="E613" s="137"/>
      <c r="F613" s="137"/>
      <c r="G613" s="137"/>
      <c r="H613" s="261"/>
      <c r="I613" s="261"/>
      <c r="J613" s="228"/>
      <c r="K613" s="228"/>
      <c r="L613" s="228"/>
      <c r="M613" s="228"/>
      <c r="N613" s="228"/>
      <c r="O613" s="228"/>
      <c r="P613" s="228"/>
      <c r="Q613" s="228"/>
      <c r="R613" s="228"/>
      <c r="S613" s="228"/>
      <c r="T613" s="14"/>
    </row>
    <row r="614" spans="1:20" ht="33.75">
      <c r="A614" s="417"/>
      <c r="B614" s="323"/>
      <c r="C614" s="104" t="s">
        <v>508</v>
      </c>
      <c r="D614" s="137" t="s">
        <v>496</v>
      </c>
      <c r="E614" s="137" t="s">
        <v>555</v>
      </c>
      <c r="F614" s="137" t="s">
        <v>896</v>
      </c>
      <c r="G614" s="137" t="s">
        <v>552</v>
      </c>
      <c r="H614" s="261">
        <v>0</v>
      </c>
      <c r="I614" s="261">
        <v>0</v>
      </c>
      <c r="J614" s="228">
        <v>12975</v>
      </c>
      <c r="K614" s="228">
        <v>5726.1</v>
      </c>
      <c r="L614" s="228">
        <v>12975</v>
      </c>
      <c r="M614" s="228">
        <v>10812.5</v>
      </c>
      <c r="N614" s="228">
        <v>18803.9</v>
      </c>
      <c r="O614" s="228">
        <v>16973.7</v>
      </c>
      <c r="P614" s="228">
        <v>24632.8</v>
      </c>
      <c r="Q614" s="228">
        <v>24632.8</v>
      </c>
      <c r="R614" s="228">
        <v>0</v>
      </c>
      <c r="S614" s="228">
        <v>0</v>
      </c>
      <c r="T614" s="14"/>
    </row>
    <row r="615" spans="1:20" ht="12.75" hidden="1">
      <c r="A615" s="415"/>
      <c r="B615" s="321"/>
      <c r="C615" s="104"/>
      <c r="D615" s="137"/>
      <c r="E615" s="137"/>
      <c r="F615" s="137"/>
      <c r="G615" s="137"/>
      <c r="H615" s="146"/>
      <c r="I615" s="146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4"/>
    </row>
    <row r="616" spans="1:20" ht="12.75" hidden="1">
      <c r="A616" s="416"/>
      <c r="B616" s="322"/>
      <c r="C616" s="104"/>
      <c r="D616" s="137"/>
      <c r="E616" s="137"/>
      <c r="F616" s="137"/>
      <c r="G616" s="137"/>
      <c r="H616" s="146"/>
      <c r="I616" s="146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4"/>
    </row>
    <row r="617" spans="1:20" ht="12.75" hidden="1">
      <c r="A617" s="417"/>
      <c r="B617" s="323"/>
      <c r="C617" s="104"/>
      <c r="D617" s="137"/>
      <c r="E617" s="137"/>
      <c r="F617" s="137"/>
      <c r="G617" s="137"/>
      <c r="H617" s="146"/>
      <c r="I617" s="146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4"/>
    </row>
    <row r="618" spans="1:20" ht="12.75" hidden="1">
      <c r="A618" s="415"/>
      <c r="B618" s="321"/>
      <c r="C618" s="104"/>
      <c r="D618" s="137"/>
      <c r="E618" s="137"/>
      <c r="F618" s="137"/>
      <c r="G618" s="137"/>
      <c r="H618" s="146"/>
      <c r="I618" s="146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4"/>
    </row>
    <row r="619" spans="1:20" ht="12.75" hidden="1">
      <c r="A619" s="416"/>
      <c r="B619" s="322"/>
      <c r="C619" s="104"/>
      <c r="D619" s="137"/>
      <c r="E619" s="137"/>
      <c r="F619" s="137"/>
      <c r="G619" s="137"/>
      <c r="H619" s="146"/>
      <c r="I619" s="146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4"/>
    </row>
    <row r="620" spans="1:20" ht="12.75" hidden="1">
      <c r="A620" s="417"/>
      <c r="B620" s="323"/>
      <c r="C620" s="104"/>
      <c r="D620" s="137"/>
      <c r="E620" s="137"/>
      <c r="F620" s="137"/>
      <c r="G620" s="137"/>
      <c r="H620" s="146"/>
      <c r="I620" s="146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4"/>
    </row>
    <row r="621" spans="1:20" ht="12.75" hidden="1">
      <c r="A621" s="415"/>
      <c r="B621" s="321"/>
      <c r="C621" s="104"/>
      <c r="D621" s="137"/>
      <c r="E621" s="137"/>
      <c r="F621" s="137"/>
      <c r="G621" s="137"/>
      <c r="H621" s="146"/>
      <c r="I621" s="146"/>
      <c r="J621" s="104"/>
      <c r="K621" s="107"/>
      <c r="L621" s="104"/>
      <c r="M621" s="107"/>
      <c r="N621" s="107"/>
      <c r="O621" s="107"/>
      <c r="P621" s="107"/>
      <c r="Q621" s="107"/>
      <c r="R621" s="107"/>
      <c r="S621" s="107"/>
      <c r="T621" s="14"/>
    </row>
    <row r="622" spans="1:20" ht="12.75" hidden="1">
      <c r="A622" s="416"/>
      <c r="B622" s="322"/>
      <c r="C622" s="104"/>
      <c r="D622" s="137"/>
      <c r="E622" s="137"/>
      <c r="F622" s="137"/>
      <c r="G622" s="137"/>
      <c r="H622" s="146"/>
      <c r="I622" s="146"/>
      <c r="J622" s="104"/>
      <c r="K622" s="107"/>
      <c r="L622" s="104"/>
      <c r="M622" s="107"/>
      <c r="N622" s="107"/>
      <c r="O622" s="107"/>
      <c r="P622" s="107"/>
      <c r="Q622" s="107"/>
      <c r="R622" s="107"/>
      <c r="S622" s="107"/>
      <c r="T622" s="14"/>
    </row>
    <row r="623" spans="1:20" ht="12.75" hidden="1">
      <c r="A623" s="417"/>
      <c r="B623" s="323"/>
      <c r="C623" s="104"/>
      <c r="D623" s="137"/>
      <c r="E623" s="137"/>
      <c r="F623" s="137"/>
      <c r="G623" s="137"/>
      <c r="H623" s="146"/>
      <c r="I623" s="146"/>
      <c r="J623" s="104"/>
      <c r="K623" s="107"/>
      <c r="L623" s="104"/>
      <c r="M623" s="107"/>
      <c r="N623" s="107"/>
      <c r="O623" s="107"/>
      <c r="P623" s="107"/>
      <c r="Q623" s="107"/>
      <c r="R623" s="107"/>
      <c r="S623" s="107"/>
      <c r="T623" s="14"/>
    </row>
    <row r="624" spans="1:20" ht="28.5" customHeight="1">
      <c r="A624" s="415"/>
      <c r="B624" s="321" t="s">
        <v>137</v>
      </c>
      <c r="C624" s="104" t="s">
        <v>23</v>
      </c>
      <c r="D624" s="137" t="s">
        <v>496</v>
      </c>
      <c r="E624" s="137" t="s">
        <v>555</v>
      </c>
      <c r="F624" s="137" t="s">
        <v>738</v>
      </c>
      <c r="G624" s="137" t="s">
        <v>553</v>
      </c>
      <c r="H624" s="261">
        <f>H626</f>
        <v>400</v>
      </c>
      <c r="I624" s="261">
        <f aca="true" t="shared" si="230" ref="I624:S624">I626</f>
        <v>121.9</v>
      </c>
      <c r="J624" s="261">
        <f t="shared" si="230"/>
        <v>400</v>
      </c>
      <c r="K624" s="261">
        <f t="shared" si="230"/>
        <v>363.9</v>
      </c>
      <c r="L624" s="261">
        <f t="shared" si="230"/>
        <v>400</v>
      </c>
      <c r="M624" s="261">
        <f t="shared" si="230"/>
        <v>363.9</v>
      </c>
      <c r="N624" s="261">
        <f t="shared" si="230"/>
        <v>400</v>
      </c>
      <c r="O624" s="261">
        <f t="shared" si="230"/>
        <v>398.6</v>
      </c>
      <c r="P624" s="261">
        <f t="shared" si="230"/>
        <v>398.6</v>
      </c>
      <c r="Q624" s="261">
        <f t="shared" si="230"/>
        <v>398.6</v>
      </c>
      <c r="R624" s="261">
        <f t="shared" si="230"/>
        <v>0</v>
      </c>
      <c r="S624" s="261">
        <f t="shared" si="230"/>
        <v>0</v>
      </c>
      <c r="T624" s="14"/>
    </row>
    <row r="625" spans="1:20" ht="33" customHeight="1">
      <c r="A625" s="416"/>
      <c r="B625" s="322"/>
      <c r="C625" s="104" t="s">
        <v>36</v>
      </c>
      <c r="D625" s="137"/>
      <c r="E625" s="137"/>
      <c r="F625" s="137"/>
      <c r="G625" s="137"/>
      <c r="H625" s="146"/>
      <c r="I625" s="146"/>
      <c r="J625" s="104"/>
      <c r="K625" s="107"/>
      <c r="L625" s="104"/>
      <c r="M625" s="107"/>
      <c r="N625" s="104"/>
      <c r="O625" s="107"/>
      <c r="P625" s="107"/>
      <c r="Q625" s="107"/>
      <c r="R625" s="107"/>
      <c r="S625" s="107"/>
      <c r="T625" s="14"/>
    </row>
    <row r="626" spans="1:20" ht="33.75">
      <c r="A626" s="417"/>
      <c r="B626" s="323"/>
      <c r="C626" s="104" t="s">
        <v>508</v>
      </c>
      <c r="D626" s="137" t="s">
        <v>496</v>
      </c>
      <c r="E626" s="137" t="s">
        <v>555</v>
      </c>
      <c r="F626" s="137" t="s">
        <v>738</v>
      </c>
      <c r="G626" s="137" t="s">
        <v>553</v>
      </c>
      <c r="H626" s="261">
        <v>400</v>
      </c>
      <c r="I626" s="261">
        <v>121.9</v>
      </c>
      <c r="J626" s="10">
        <v>400</v>
      </c>
      <c r="K626" s="228">
        <v>363.9</v>
      </c>
      <c r="L626" s="10">
        <v>400</v>
      </c>
      <c r="M626" s="228">
        <v>363.9</v>
      </c>
      <c r="N626" s="10">
        <v>400</v>
      </c>
      <c r="O626" s="228">
        <v>398.6</v>
      </c>
      <c r="P626" s="228">
        <v>398.6</v>
      </c>
      <c r="Q626" s="228">
        <v>398.6</v>
      </c>
      <c r="R626" s="228">
        <v>0</v>
      </c>
      <c r="S626" s="228">
        <v>0</v>
      </c>
      <c r="T626" s="14"/>
    </row>
    <row r="627" spans="1:20" ht="22.5">
      <c r="A627" s="415"/>
      <c r="B627" s="321" t="s">
        <v>739</v>
      </c>
      <c r="C627" s="104" t="s">
        <v>23</v>
      </c>
      <c r="D627" s="137" t="s">
        <v>496</v>
      </c>
      <c r="E627" s="137" t="s">
        <v>555</v>
      </c>
      <c r="F627" s="137" t="s">
        <v>564</v>
      </c>
      <c r="G627" s="137" t="s">
        <v>553</v>
      </c>
      <c r="H627" s="261">
        <f>H629</f>
        <v>1000</v>
      </c>
      <c r="I627" s="261">
        <f aca="true" t="shared" si="231" ref="I627:S627">I629</f>
        <v>99.8</v>
      </c>
      <c r="J627" s="261">
        <f t="shared" si="231"/>
        <v>1600</v>
      </c>
      <c r="K627" s="261">
        <f t="shared" si="231"/>
        <v>474.7</v>
      </c>
      <c r="L627" s="261">
        <f t="shared" si="231"/>
        <v>1734.9</v>
      </c>
      <c r="M627" s="261">
        <f t="shared" si="231"/>
        <v>724.7</v>
      </c>
      <c r="N627" s="261">
        <f t="shared" si="231"/>
        <v>1413.4</v>
      </c>
      <c r="O627" s="261">
        <f t="shared" si="231"/>
        <v>1413.4</v>
      </c>
      <c r="P627" s="261">
        <f t="shared" si="231"/>
        <v>1413.4</v>
      </c>
      <c r="Q627" s="261">
        <f t="shared" si="231"/>
        <v>1413.4</v>
      </c>
      <c r="R627" s="261">
        <f t="shared" si="231"/>
        <v>0</v>
      </c>
      <c r="S627" s="261">
        <f t="shared" si="231"/>
        <v>0</v>
      </c>
      <c r="T627" s="14"/>
    </row>
    <row r="628" spans="1:20" ht="22.5">
      <c r="A628" s="416"/>
      <c r="B628" s="322"/>
      <c r="C628" s="104" t="s">
        <v>36</v>
      </c>
      <c r="D628" s="137"/>
      <c r="E628" s="137"/>
      <c r="F628" s="137"/>
      <c r="G628" s="137"/>
      <c r="H628" s="261"/>
      <c r="I628" s="261"/>
      <c r="J628" s="10"/>
      <c r="K628" s="228"/>
      <c r="L628" s="10"/>
      <c r="M628" s="228"/>
      <c r="N628" s="228"/>
      <c r="O628" s="228"/>
      <c r="P628" s="228"/>
      <c r="Q628" s="228"/>
      <c r="R628" s="228"/>
      <c r="S628" s="228"/>
      <c r="T628" s="14"/>
    </row>
    <row r="629" spans="1:20" ht="33.75">
      <c r="A629" s="417"/>
      <c r="B629" s="323"/>
      <c r="C629" s="104" t="s">
        <v>508</v>
      </c>
      <c r="D629" s="137" t="s">
        <v>496</v>
      </c>
      <c r="E629" s="137" t="s">
        <v>555</v>
      </c>
      <c r="F629" s="137" t="s">
        <v>564</v>
      </c>
      <c r="G629" s="137" t="s">
        <v>553</v>
      </c>
      <c r="H629" s="261">
        <v>1000</v>
      </c>
      <c r="I629" s="261">
        <v>99.8</v>
      </c>
      <c r="J629" s="10">
        <v>1600</v>
      </c>
      <c r="K629" s="228">
        <v>474.7</v>
      </c>
      <c r="L629" s="10">
        <v>1734.9</v>
      </c>
      <c r="M629" s="228">
        <v>724.7</v>
      </c>
      <c r="N629" s="228">
        <v>1413.4</v>
      </c>
      <c r="O629" s="228">
        <v>1413.4</v>
      </c>
      <c r="P629" s="228">
        <v>1413.4</v>
      </c>
      <c r="Q629" s="228">
        <v>1413.4</v>
      </c>
      <c r="R629" s="228">
        <v>0</v>
      </c>
      <c r="S629" s="228">
        <v>0</v>
      </c>
      <c r="T629" s="14"/>
    </row>
    <row r="630" spans="1:20" ht="22.5">
      <c r="A630" s="415"/>
      <c r="B630" s="321" t="s">
        <v>110</v>
      </c>
      <c r="C630" s="104" t="s">
        <v>23</v>
      </c>
      <c r="D630" s="137" t="s">
        <v>496</v>
      </c>
      <c r="E630" s="137" t="s">
        <v>555</v>
      </c>
      <c r="F630" s="137" t="s">
        <v>564</v>
      </c>
      <c r="G630" s="137" t="s">
        <v>563</v>
      </c>
      <c r="H630" s="261">
        <f>H632</f>
        <v>600</v>
      </c>
      <c r="I630" s="261">
        <f aca="true" t="shared" si="232" ref="I630:S630">I632</f>
        <v>600</v>
      </c>
      <c r="J630" s="261">
        <f t="shared" si="232"/>
        <v>0</v>
      </c>
      <c r="K630" s="261">
        <f t="shared" si="232"/>
        <v>0</v>
      </c>
      <c r="L630" s="261">
        <f t="shared" si="232"/>
        <v>0</v>
      </c>
      <c r="M630" s="261">
        <f t="shared" si="232"/>
        <v>0</v>
      </c>
      <c r="N630" s="261">
        <f t="shared" si="232"/>
        <v>0</v>
      </c>
      <c r="O630" s="261">
        <f t="shared" si="232"/>
        <v>0</v>
      </c>
      <c r="P630" s="261">
        <f t="shared" si="232"/>
        <v>0</v>
      </c>
      <c r="Q630" s="261">
        <f t="shared" si="232"/>
        <v>0</v>
      </c>
      <c r="R630" s="261">
        <f t="shared" si="232"/>
        <v>0</v>
      </c>
      <c r="S630" s="261">
        <f t="shared" si="232"/>
        <v>0</v>
      </c>
      <c r="T630" s="14"/>
    </row>
    <row r="631" spans="1:20" ht="22.5">
      <c r="A631" s="416"/>
      <c r="B631" s="322"/>
      <c r="C631" s="104" t="s">
        <v>36</v>
      </c>
      <c r="D631" s="137"/>
      <c r="E631" s="137"/>
      <c r="F631" s="137"/>
      <c r="G631" s="137"/>
      <c r="H631" s="261"/>
      <c r="I631" s="261"/>
      <c r="J631" s="10"/>
      <c r="K631" s="228"/>
      <c r="L631" s="10"/>
      <c r="M631" s="228"/>
      <c r="N631" s="228"/>
      <c r="O631" s="228"/>
      <c r="P631" s="228"/>
      <c r="Q631" s="228"/>
      <c r="R631" s="228"/>
      <c r="S631" s="228"/>
      <c r="T631" s="14"/>
    </row>
    <row r="632" spans="1:20" ht="33.75">
      <c r="A632" s="417"/>
      <c r="B632" s="323"/>
      <c r="C632" s="104" t="s">
        <v>508</v>
      </c>
      <c r="D632" s="137" t="s">
        <v>496</v>
      </c>
      <c r="E632" s="137" t="s">
        <v>555</v>
      </c>
      <c r="F632" s="137" t="s">
        <v>564</v>
      </c>
      <c r="G632" s="137" t="s">
        <v>563</v>
      </c>
      <c r="H632" s="261">
        <v>600</v>
      </c>
      <c r="I632" s="261">
        <v>600</v>
      </c>
      <c r="J632" s="10">
        <v>0</v>
      </c>
      <c r="K632" s="228">
        <v>0</v>
      </c>
      <c r="L632" s="10">
        <v>0</v>
      </c>
      <c r="M632" s="228">
        <v>0</v>
      </c>
      <c r="N632" s="10">
        <v>0</v>
      </c>
      <c r="O632" s="228">
        <v>0</v>
      </c>
      <c r="P632" s="10">
        <v>0</v>
      </c>
      <c r="Q632" s="228">
        <v>0</v>
      </c>
      <c r="R632" s="10">
        <v>0</v>
      </c>
      <c r="S632" s="228">
        <v>0</v>
      </c>
      <c r="T632" s="14"/>
    </row>
    <row r="633" spans="1:20" ht="22.5">
      <c r="A633" s="415"/>
      <c r="B633" s="321" t="s">
        <v>138</v>
      </c>
      <c r="C633" s="104" t="s">
        <v>23</v>
      </c>
      <c r="D633" s="137" t="s">
        <v>496</v>
      </c>
      <c r="E633" s="137" t="s">
        <v>555</v>
      </c>
      <c r="F633" s="137" t="s">
        <v>565</v>
      </c>
      <c r="G633" s="137" t="s">
        <v>552</v>
      </c>
      <c r="H633" s="261">
        <f>H635</f>
        <v>8591.1</v>
      </c>
      <c r="I633" s="261">
        <f aca="true" t="shared" si="233" ref="I633:S633">I635</f>
        <v>7297.3</v>
      </c>
      <c r="J633" s="261">
        <f t="shared" si="233"/>
        <v>24007.1</v>
      </c>
      <c r="K633" s="261">
        <f t="shared" si="233"/>
        <v>7134.4</v>
      </c>
      <c r="L633" s="261">
        <f t="shared" si="233"/>
        <v>24007.1</v>
      </c>
      <c r="M633" s="261">
        <f t="shared" si="233"/>
        <v>14995.7</v>
      </c>
      <c r="N633" s="261">
        <f t="shared" si="233"/>
        <v>24007.1</v>
      </c>
      <c r="O633" s="261">
        <f t="shared" si="233"/>
        <v>22476.4</v>
      </c>
      <c r="P633" s="261">
        <f t="shared" si="233"/>
        <v>25507.1</v>
      </c>
      <c r="Q633" s="261">
        <f t="shared" si="233"/>
        <v>25507.1</v>
      </c>
      <c r="R633" s="261">
        <f t="shared" si="233"/>
        <v>30498.3</v>
      </c>
      <c r="S633" s="261">
        <f t="shared" si="233"/>
        <v>35378.3</v>
      </c>
      <c r="T633" s="14"/>
    </row>
    <row r="634" spans="1:20" ht="22.5">
      <c r="A634" s="416"/>
      <c r="B634" s="322"/>
      <c r="C634" s="104" t="s">
        <v>36</v>
      </c>
      <c r="D634" s="137"/>
      <c r="E634" s="137"/>
      <c r="F634" s="137"/>
      <c r="G634" s="137"/>
      <c r="H634" s="261"/>
      <c r="I634" s="261"/>
      <c r="J634" s="10"/>
      <c r="K634" s="228"/>
      <c r="L634" s="10"/>
      <c r="M634" s="228"/>
      <c r="N634" s="228"/>
      <c r="O634" s="228"/>
      <c r="P634" s="228"/>
      <c r="Q634" s="228"/>
      <c r="R634" s="228"/>
      <c r="S634" s="228"/>
      <c r="T634" s="14"/>
    </row>
    <row r="635" spans="1:20" ht="33.75">
      <c r="A635" s="417"/>
      <c r="B635" s="323"/>
      <c r="C635" s="104" t="s">
        <v>508</v>
      </c>
      <c r="D635" s="137" t="s">
        <v>496</v>
      </c>
      <c r="E635" s="137" t="s">
        <v>555</v>
      </c>
      <c r="F635" s="137" t="s">
        <v>565</v>
      </c>
      <c r="G635" s="137" t="s">
        <v>552</v>
      </c>
      <c r="H635" s="261">
        <v>8591.1</v>
      </c>
      <c r="I635" s="261">
        <v>7297.3</v>
      </c>
      <c r="J635" s="10">
        <v>24007.1</v>
      </c>
      <c r="K635" s="228">
        <v>7134.4</v>
      </c>
      <c r="L635" s="10">
        <v>24007.1</v>
      </c>
      <c r="M635" s="228">
        <v>14995.7</v>
      </c>
      <c r="N635" s="228">
        <v>24007.1</v>
      </c>
      <c r="O635" s="228">
        <v>22476.4</v>
      </c>
      <c r="P635" s="228">
        <v>25507.1</v>
      </c>
      <c r="Q635" s="228">
        <v>25507.1</v>
      </c>
      <c r="R635" s="228">
        <v>30498.3</v>
      </c>
      <c r="S635" s="228">
        <v>35378.3</v>
      </c>
      <c r="T635" s="14"/>
    </row>
    <row r="636" spans="1:20" ht="22.5">
      <c r="A636" s="415"/>
      <c r="B636" s="321" t="s">
        <v>139</v>
      </c>
      <c r="C636" s="104" t="s">
        <v>23</v>
      </c>
      <c r="D636" s="137" t="s">
        <v>496</v>
      </c>
      <c r="E636" s="137" t="s">
        <v>555</v>
      </c>
      <c r="F636" s="137" t="s">
        <v>566</v>
      </c>
      <c r="G636" s="137" t="s">
        <v>552</v>
      </c>
      <c r="H636" s="261">
        <f>H638</f>
        <v>1800</v>
      </c>
      <c r="I636" s="261">
        <f aca="true" t="shared" si="234" ref="I636:S636">I638</f>
        <v>1357</v>
      </c>
      <c r="J636" s="261">
        <f t="shared" si="234"/>
        <v>28086</v>
      </c>
      <c r="K636" s="261">
        <f t="shared" si="234"/>
        <v>13333.4</v>
      </c>
      <c r="L636" s="261">
        <f t="shared" si="234"/>
        <v>28086</v>
      </c>
      <c r="M636" s="261">
        <f t="shared" si="234"/>
        <v>22913.4</v>
      </c>
      <c r="N636" s="261">
        <f t="shared" si="234"/>
        <v>28407.5</v>
      </c>
      <c r="O636" s="261">
        <f t="shared" si="234"/>
        <v>25326.7</v>
      </c>
      <c r="P636" s="261">
        <f t="shared" si="234"/>
        <v>33281.7</v>
      </c>
      <c r="Q636" s="261">
        <f t="shared" si="234"/>
        <v>33281.7</v>
      </c>
      <c r="R636" s="261">
        <f t="shared" si="234"/>
        <v>32356.5</v>
      </c>
      <c r="S636" s="261">
        <f t="shared" si="234"/>
        <v>31847</v>
      </c>
      <c r="T636" s="14"/>
    </row>
    <row r="637" spans="1:20" ht="22.5">
      <c r="A637" s="416"/>
      <c r="B637" s="322"/>
      <c r="C637" s="104" t="s">
        <v>36</v>
      </c>
      <c r="D637" s="137"/>
      <c r="E637" s="137"/>
      <c r="F637" s="137"/>
      <c r="G637" s="137"/>
      <c r="H637" s="261"/>
      <c r="I637" s="261"/>
      <c r="J637" s="10"/>
      <c r="K637" s="228"/>
      <c r="L637" s="10"/>
      <c r="M637" s="228"/>
      <c r="N637" s="228"/>
      <c r="O637" s="228"/>
      <c r="P637" s="228"/>
      <c r="Q637" s="228"/>
      <c r="R637" s="228"/>
      <c r="S637" s="228"/>
      <c r="T637" s="14"/>
    </row>
    <row r="638" spans="1:20" ht="33.75">
      <c r="A638" s="417"/>
      <c r="B638" s="323"/>
      <c r="C638" s="104" t="s">
        <v>508</v>
      </c>
      <c r="D638" s="137" t="s">
        <v>496</v>
      </c>
      <c r="E638" s="137" t="s">
        <v>555</v>
      </c>
      <c r="F638" s="137" t="s">
        <v>566</v>
      </c>
      <c r="G638" s="137" t="s">
        <v>552</v>
      </c>
      <c r="H638" s="261">
        <v>1800</v>
      </c>
      <c r="I638" s="261">
        <v>1357</v>
      </c>
      <c r="J638" s="10">
        <v>28086</v>
      </c>
      <c r="K638" s="228">
        <v>13333.4</v>
      </c>
      <c r="L638" s="10">
        <v>28086</v>
      </c>
      <c r="M638" s="228">
        <v>22913.4</v>
      </c>
      <c r="N638" s="228">
        <v>28407.5</v>
      </c>
      <c r="O638" s="228">
        <v>25326.7</v>
      </c>
      <c r="P638" s="228">
        <v>33281.7</v>
      </c>
      <c r="Q638" s="228">
        <v>33281.7</v>
      </c>
      <c r="R638" s="228">
        <v>32356.5</v>
      </c>
      <c r="S638" s="228">
        <v>31847</v>
      </c>
      <c r="T638" s="14"/>
    </row>
    <row r="639" spans="1:20" ht="22.5">
      <c r="A639" s="415"/>
      <c r="B639" s="321" t="s">
        <v>141</v>
      </c>
      <c r="C639" s="104" t="s">
        <v>23</v>
      </c>
      <c r="D639" s="137" t="s">
        <v>496</v>
      </c>
      <c r="E639" s="137" t="s">
        <v>555</v>
      </c>
      <c r="F639" s="137" t="s">
        <v>567</v>
      </c>
      <c r="G639" s="137" t="s">
        <v>552</v>
      </c>
      <c r="H639" s="261">
        <f>H641</f>
        <v>13594.7</v>
      </c>
      <c r="I639" s="261">
        <f aca="true" t="shared" si="235" ref="I639:S639">I641</f>
        <v>13009.8</v>
      </c>
      <c r="J639" s="261">
        <f t="shared" si="235"/>
        <v>13404.4</v>
      </c>
      <c r="K639" s="261">
        <f t="shared" si="235"/>
        <v>3432.6</v>
      </c>
      <c r="L639" s="261">
        <f t="shared" si="235"/>
        <v>13404.4</v>
      </c>
      <c r="M639" s="261">
        <f t="shared" si="235"/>
        <v>6435.3</v>
      </c>
      <c r="N639" s="261">
        <f t="shared" si="235"/>
        <v>13404.4</v>
      </c>
      <c r="O639" s="261">
        <f t="shared" si="235"/>
        <v>8676.5</v>
      </c>
      <c r="P639" s="261">
        <f t="shared" si="235"/>
        <v>11454.4</v>
      </c>
      <c r="Q639" s="261">
        <f t="shared" si="235"/>
        <v>10190.5</v>
      </c>
      <c r="R639" s="261">
        <f t="shared" si="235"/>
        <v>13100.3</v>
      </c>
      <c r="S639" s="261">
        <f t="shared" si="235"/>
        <v>13100.3</v>
      </c>
      <c r="T639" s="14"/>
    </row>
    <row r="640" spans="1:20" ht="22.5">
      <c r="A640" s="416"/>
      <c r="B640" s="322"/>
      <c r="C640" s="104" t="s">
        <v>36</v>
      </c>
      <c r="D640" s="137"/>
      <c r="E640" s="137"/>
      <c r="F640" s="137"/>
      <c r="G640" s="137"/>
      <c r="H640" s="261"/>
      <c r="I640" s="261"/>
      <c r="J640" s="10"/>
      <c r="K640" s="228"/>
      <c r="L640" s="10"/>
      <c r="M640" s="228"/>
      <c r="N640" s="228"/>
      <c r="O640" s="228"/>
      <c r="P640" s="228"/>
      <c r="Q640" s="228"/>
      <c r="R640" s="228"/>
      <c r="S640" s="228"/>
      <c r="T640" s="14"/>
    </row>
    <row r="641" spans="1:20" ht="33.75">
      <c r="A641" s="417"/>
      <c r="B641" s="323"/>
      <c r="C641" s="104" t="s">
        <v>508</v>
      </c>
      <c r="D641" s="137" t="s">
        <v>496</v>
      </c>
      <c r="E641" s="137" t="s">
        <v>555</v>
      </c>
      <c r="F641" s="137" t="s">
        <v>567</v>
      </c>
      <c r="G641" s="137" t="s">
        <v>552</v>
      </c>
      <c r="H641" s="261">
        <v>13594.7</v>
      </c>
      <c r="I641" s="261">
        <v>13009.8</v>
      </c>
      <c r="J641" s="228">
        <v>13404.4</v>
      </c>
      <c r="K641" s="228">
        <v>3432.6</v>
      </c>
      <c r="L641" s="228">
        <v>13404.4</v>
      </c>
      <c r="M641" s="228">
        <v>6435.3</v>
      </c>
      <c r="N641" s="228">
        <v>13404.4</v>
      </c>
      <c r="O641" s="228">
        <v>8676.5</v>
      </c>
      <c r="P641" s="228">
        <v>11454.4</v>
      </c>
      <c r="Q641" s="228">
        <v>10190.5</v>
      </c>
      <c r="R641" s="228">
        <v>13100.3</v>
      </c>
      <c r="S641" s="228">
        <v>13100.3</v>
      </c>
      <c r="T641" s="14"/>
    </row>
    <row r="642" spans="1:20" ht="22.5">
      <c r="A642" s="415"/>
      <c r="B642" s="321" t="s">
        <v>142</v>
      </c>
      <c r="C642" s="104" t="s">
        <v>23</v>
      </c>
      <c r="D642" s="137" t="s">
        <v>496</v>
      </c>
      <c r="E642" s="137" t="s">
        <v>555</v>
      </c>
      <c r="F642" s="137" t="s">
        <v>568</v>
      </c>
      <c r="G642" s="137" t="s">
        <v>552</v>
      </c>
      <c r="H642" s="261">
        <f>H644</f>
        <v>1748.5</v>
      </c>
      <c r="I642" s="261">
        <f aca="true" t="shared" si="236" ref="I642:S642">I644</f>
        <v>1571</v>
      </c>
      <c r="J642" s="261">
        <f t="shared" si="236"/>
        <v>1751.7</v>
      </c>
      <c r="K642" s="261">
        <f t="shared" si="236"/>
        <v>493.1</v>
      </c>
      <c r="L642" s="261">
        <f t="shared" si="236"/>
        <v>1751.7</v>
      </c>
      <c r="M642" s="261">
        <f t="shared" si="236"/>
        <v>878.1</v>
      </c>
      <c r="N642" s="261">
        <f t="shared" si="236"/>
        <v>1751.7</v>
      </c>
      <c r="O642" s="261">
        <f t="shared" si="236"/>
        <v>1584.7</v>
      </c>
      <c r="P642" s="261">
        <f t="shared" si="236"/>
        <v>2201.7</v>
      </c>
      <c r="Q642" s="261">
        <f t="shared" si="236"/>
        <v>2164.7</v>
      </c>
      <c r="R642" s="261">
        <f t="shared" si="236"/>
        <v>1643.6</v>
      </c>
      <c r="S642" s="261">
        <f t="shared" si="236"/>
        <v>1643.6</v>
      </c>
      <c r="T642" s="14"/>
    </row>
    <row r="643" spans="1:20" ht="22.5">
      <c r="A643" s="416"/>
      <c r="B643" s="322"/>
      <c r="C643" s="104" t="s">
        <v>36</v>
      </c>
      <c r="D643" s="137"/>
      <c r="E643" s="137"/>
      <c r="F643" s="137"/>
      <c r="G643" s="137"/>
      <c r="H643" s="261"/>
      <c r="I643" s="261"/>
      <c r="J643" s="228"/>
      <c r="K643" s="228"/>
      <c r="L643" s="228"/>
      <c r="M643" s="228"/>
      <c r="N643" s="228"/>
      <c r="O643" s="228"/>
      <c r="P643" s="228"/>
      <c r="Q643" s="228"/>
      <c r="R643" s="228"/>
      <c r="S643" s="228"/>
      <c r="T643" s="14"/>
    </row>
    <row r="644" spans="1:20" ht="33.75">
      <c r="A644" s="417"/>
      <c r="B644" s="323"/>
      <c r="C644" s="104" t="s">
        <v>508</v>
      </c>
      <c r="D644" s="137" t="s">
        <v>496</v>
      </c>
      <c r="E644" s="137" t="s">
        <v>555</v>
      </c>
      <c r="F644" s="137" t="s">
        <v>568</v>
      </c>
      <c r="G644" s="137" t="s">
        <v>552</v>
      </c>
      <c r="H644" s="261">
        <v>1748.5</v>
      </c>
      <c r="I644" s="261">
        <v>1571</v>
      </c>
      <c r="J644" s="228">
        <v>1751.7</v>
      </c>
      <c r="K644" s="228">
        <v>493.1</v>
      </c>
      <c r="L644" s="228">
        <v>1751.7</v>
      </c>
      <c r="M644" s="228">
        <v>878.1</v>
      </c>
      <c r="N644" s="228">
        <v>1751.7</v>
      </c>
      <c r="O644" s="228">
        <v>1584.7</v>
      </c>
      <c r="P644" s="228">
        <v>2201.7</v>
      </c>
      <c r="Q644" s="228">
        <v>2164.7</v>
      </c>
      <c r="R644" s="228">
        <v>1643.6</v>
      </c>
      <c r="S644" s="228">
        <v>1643.6</v>
      </c>
      <c r="T644" s="14"/>
    </row>
    <row r="645" spans="1:20" ht="22.5">
      <c r="A645" s="415"/>
      <c r="B645" s="321" t="s">
        <v>740</v>
      </c>
      <c r="C645" s="104" t="s">
        <v>23</v>
      </c>
      <c r="D645" s="137" t="s">
        <v>496</v>
      </c>
      <c r="E645" s="137" t="s">
        <v>555</v>
      </c>
      <c r="F645" s="137" t="s">
        <v>741</v>
      </c>
      <c r="G645" s="137" t="s">
        <v>552</v>
      </c>
      <c r="H645" s="261">
        <f>H647</f>
        <v>2937.2</v>
      </c>
      <c r="I645" s="261">
        <f aca="true" t="shared" si="237" ref="I645:S645">I647</f>
        <v>1965.8</v>
      </c>
      <c r="J645" s="261">
        <f t="shared" si="237"/>
        <v>4690</v>
      </c>
      <c r="K645" s="261">
        <f t="shared" si="237"/>
        <v>0</v>
      </c>
      <c r="L645" s="261">
        <f t="shared" si="237"/>
        <v>4690</v>
      </c>
      <c r="M645" s="261">
        <f t="shared" si="237"/>
        <v>1170</v>
      </c>
      <c r="N645" s="261">
        <f t="shared" si="237"/>
        <v>4690</v>
      </c>
      <c r="O645" s="261">
        <f t="shared" si="237"/>
        <v>1170</v>
      </c>
      <c r="P645" s="261">
        <f t="shared" si="237"/>
        <v>4690</v>
      </c>
      <c r="Q645" s="261">
        <f t="shared" si="237"/>
        <v>4218</v>
      </c>
      <c r="R645" s="261">
        <f t="shared" si="237"/>
        <v>4880</v>
      </c>
      <c r="S645" s="261">
        <f t="shared" si="237"/>
        <v>0</v>
      </c>
      <c r="T645" s="14"/>
    </row>
    <row r="646" spans="1:20" ht="22.5">
      <c r="A646" s="416"/>
      <c r="B646" s="322"/>
      <c r="C646" s="104" t="s">
        <v>36</v>
      </c>
      <c r="D646" s="137"/>
      <c r="E646" s="137"/>
      <c r="F646" s="137"/>
      <c r="G646" s="137"/>
      <c r="H646" s="146"/>
      <c r="I646" s="146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4"/>
    </row>
    <row r="647" spans="1:20" ht="33.75">
      <c r="A647" s="417"/>
      <c r="B647" s="323"/>
      <c r="C647" s="104" t="s">
        <v>508</v>
      </c>
      <c r="D647" s="137" t="s">
        <v>496</v>
      </c>
      <c r="E647" s="137" t="s">
        <v>555</v>
      </c>
      <c r="F647" s="137" t="s">
        <v>741</v>
      </c>
      <c r="G647" s="137" t="s">
        <v>552</v>
      </c>
      <c r="H647" s="261">
        <v>2937.2</v>
      </c>
      <c r="I647" s="261">
        <v>1965.8</v>
      </c>
      <c r="J647" s="228">
        <v>4690</v>
      </c>
      <c r="K647" s="228">
        <v>0</v>
      </c>
      <c r="L647" s="228">
        <v>4690</v>
      </c>
      <c r="M647" s="228">
        <v>1170</v>
      </c>
      <c r="N647" s="228">
        <v>4690</v>
      </c>
      <c r="O647" s="228">
        <v>1170</v>
      </c>
      <c r="P647" s="228">
        <v>4690</v>
      </c>
      <c r="Q647" s="228">
        <v>4218</v>
      </c>
      <c r="R647" s="228">
        <v>4880</v>
      </c>
      <c r="S647" s="228">
        <v>0</v>
      </c>
      <c r="T647" s="14"/>
    </row>
    <row r="648" spans="1:20" ht="22.5">
      <c r="A648" s="415"/>
      <c r="B648" s="321" t="s">
        <v>742</v>
      </c>
      <c r="C648" s="104" t="s">
        <v>23</v>
      </c>
      <c r="D648" s="137" t="s">
        <v>496</v>
      </c>
      <c r="E648" s="137" t="s">
        <v>555</v>
      </c>
      <c r="F648" s="137" t="s">
        <v>743</v>
      </c>
      <c r="G648" s="137" t="s">
        <v>552</v>
      </c>
      <c r="H648" s="261">
        <f>H650</f>
        <v>6880.5</v>
      </c>
      <c r="I648" s="261">
        <f aca="true" t="shared" si="238" ref="I648:S648">I650</f>
        <v>6229.5</v>
      </c>
      <c r="J648" s="261">
        <f t="shared" si="238"/>
        <v>0</v>
      </c>
      <c r="K648" s="261">
        <f t="shared" si="238"/>
        <v>0</v>
      </c>
      <c r="L648" s="261">
        <f t="shared" si="238"/>
        <v>0</v>
      </c>
      <c r="M648" s="261">
        <f t="shared" si="238"/>
        <v>0</v>
      </c>
      <c r="N648" s="261">
        <f t="shared" si="238"/>
        <v>0</v>
      </c>
      <c r="O648" s="261">
        <f t="shared" si="238"/>
        <v>0</v>
      </c>
      <c r="P648" s="261">
        <f t="shared" si="238"/>
        <v>0</v>
      </c>
      <c r="Q648" s="261">
        <f t="shared" si="238"/>
        <v>0</v>
      </c>
      <c r="R648" s="261">
        <f t="shared" si="238"/>
        <v>0</v>
      </c>
      <c r="S648" s="261">
        <f t="shared" si="238"/>
        <v>0</v>
      </c>
      <c r="T648" s="14"/>
    </row>
    <row r="649" spans="1:20" ht="22.5">
      <c r="A649" s="416"/>
      <c r="B649" s="322"/>
      <c r="C649" s="104" t="s">
        <v>36</v>
      </c>
      <c r="D649" s="137"/>
      <c r="E649" s="137"/>
      <c r="F649" s="137"/>
      <c r="G649" s="137"/>
      <c r="H649" s="261"/>
      <c r="I649" s="261"/>
      <c r="J649" s="228"/>
      <c r="K649" s="228"/>
      <c r="L649" s="228"/>
      <c r="M649" s="228"/>
      <c r="N649" s="228"/>
      <c r="O649" s="228"/>
      <c r="P649" s="228"/>
      <c r="Q649" s="228"/>
      <c r="R649" s="228"/>
      <c r="S649" s="228"/>
      <c r="T649" s="14"/>
    </row>
    <row r="650" spans="1:20" ht="33.75">
      <c r="A650" s="417"/>
      <c r="B650" s="323"/>
      <c r="C650" s="104" t="s">
        <v>508</v>
      </c>
      <c r="D650" s="137" t="s">
        <v>496</v>
      </c>
      <c r="E650" s="137" t="s">
        <v>555</v>
      </c>
      <c r="F650" s="137" t="s">
        <v>743</v>
      </c>
      <c r="G650" s="137" t="s">
        <v>552</v>
      </c>
      <c r="H650" s="261">
        <v>6880.5</v>
      </c>
      <c r="I650" s="261">
        <v>6229.5</v>
      </c>
      <c r="J650" s="228">
        <v>0</v>
      </c>
      <c r="K650" s="228">
        <v>0</v>
      </c>
      <c r="L650" s="228">
        <v>0</v>
      </c>
      <c r="M650" s="228">
        <v>0</v>
      </c>
      <c r="N650" s="228">
        <v>0</v>
      </c>
      <c r="O650" s="228">
        <v>0</v>
      </c>
      <c r="P650" s="228">
        <v>0</v>
      </c>
      <c r="Q650" s="228">
        <v>0</v>
      </c>
      <c r="R650" s="228">
        <v>0</v>
      </c>
      <c r="S650" s="228">
        <v>0</v>
      </c>
      <c r="T650" s="14"/>
    </row>
    <row r="651" spans="1:20" ht="22.5">
      <c r="A651" s="415"/>
      <c r="B651" s="321" t="s">
        <v>897</v>
      </c>
      <c r="C651" s="104" t="s">
        <v>23</v>
      </c>
      <c r="D651" s="137" t="s">
        <v>496</v>
      </c>
      <c r="E651" s="137" t="s">
        <v>555</v>
      </c>
      <c r="F651" s="137" t="s">
        <v>898</v>
      </c>
      <c r="G651" s="137" t="s">
        <v>552</v>
      </c>
      <c r="H651" s="261">
        <f>H653</f>
        <v>0</v>
      </c>
      <c r="I651" s="261">
        <f aca="true" t="shared" si="239" ref="I651:S651">I653</f>
        <v>0</v>
      </c>
      <c r="J651" s="261">
        <f t="shared" si="239"/>
        <v>0</v>
      </c>
      <c r="K651" s="261">
        <f t="shared" si="239"/>
        <v>0</v>
      </c>
      <c r="L651" s="261">
        <f t="shared" si="239"/>
        <v>0</v>
      </c>
      <c r="M651" s="261">
        <f t="shared" si="239"/>
        <v>0</v>
      </c>
      <c r="N651" s="261">
        <f t="shared" si="239"/>
        <v>0</v>
      </c>
      <c r="O651" s="261">
        <f t="shared" si="239"/>
        <v>0</v>
      </c>
      <c r="P651" s="261">
        <f t="shared" si="239"/>
        <v>0</v>
      </c>
      <c r="Q651" s="261">
        <f t="shared" si="239"/>
        <v>0</v>
      </c>
      <c r="R651" s="261">
        <f t="shared" si="239"/>
        <v>3290.5</v>
      </c>
      <c r="S651" s="261">
        <f t="shared" si="239"/>
        <v>0</v>
      </c>
      <c r="T651" s="14"/>
    </row>
    <row r="652" spans="1:20" ht="22.5">
      <c r="A652" s="416"/>
      <c r="B652" s="322"/>
      <c r="C652" s="104" t="s">
        <v>36</v>
      </c>
      <c r="D652" s="137"/>
      <c r="E652" s="137"/>
      <c r="F652" s="137"/>
      <c r="G652" s="137"/>
      <c r="H652" s="261"/>
      <c r="I652" s="261"/>
      <c r="J652" s="228"/>
      <c r="K652" s="228"/>
      <c r="L652" s="228"/>
      <c r="M652" s="228"/>
      <c r="N652" s="228"/>
      <c r="O652" s="228"/>
      <c r="P652" s="228"/>
      <c r="Q652" s="228"/>
      <c r="R652" s="228"/>
      <c r="S652" s="228"/>
      <c r="T652" s="14"/>
    </row>
    <row r="653" spans="1:20" ht="33.75">
      <c r="A653" s="417"/>
      <c r="B653" s="323"/>
      <c r="C653" s="104" t="s">
        <v>508</v>
      </c>
      <c r="D653" s="137" t="s">
        <v>496</v>
      </c>
      <c r="E653" s="137" t="s">
        <v>555</v>
      </c>
      <c r="F653" s="137" t="s">
        <v>898</v>
      </c>
      <c r="G653" s="137" t="s">
        <v>552</v>
      </c>
      <c r="H653" s="261">
        <v>0</v>
      </c>
      <c r="I653" s="261">
        <v>0</v>
      </c>
      <c r="J653" s="228">
        <v>0</v>
      </c>
      <c r="K653" s="228">
        <v>0</v>
      </c>
      <c r="L653" s="228">
        <v>0</v>
      </c>
      <c r="M653" s="228">
        <v>0</v>
      </c>
      <c r="N653" s="228">
        <v>0</v>
      </c>
      <c r="O653" s="228">
        <v>0</v>
      </c>
      <c r="P653" s="228">
        <v>0</v>
      </c>
      <c r="Q653" s="228">
        <v>0</v>
      </c>
      <c r="R653" s="228">
        <v>3290.5</v>
      </c>
      <c r="S653" s="228">
        <v>0</v>
      </c>
      <c r="T653" s="14"/>
    </row>
    <row r="654" spans="1:20" ht="22.5">
      <c r="A654" s="415"/>
      <c r="B654" s="321" t="s">
        <v>899</v>
      </c>
      <c r="C654" s="104" t="s">
        <v>23</v>
      </c>
      <c r="D654" s="137" t="s">
        <v>496</v>
      </c>
      <c r="E654" s="137" t="s">
        <v>555</v>
      </c>
      <c r="F654" s="137" t="s">
        <v>561</v>
      </c>
      <c r="G654" s="137" t="s">
        <v>553</v>
      </c>
      <c r="H654" s="261">
        <f>H656</f>
        <v>50</v>
      </c>
      <c r="I654" s="261">
        <f aca="true" t="shared" si="240" ref="I654:S654">I656</f>
        <v>50</v>
      </c>
      <c r="J654" s="261">
        <f t="shared" si="240"/>
        <v>0</v>
      </c>
      <c r="K654" s="261">
        <f t="shared" si="240"/>
        <v>0</v>
      </c>
      <c r="L654" s="261">
        <f t="shared" si="240"/>
        <v>0</v>
      </c>
      <c r="M654" s="261">
        <f t="shared" si="240"/>
        <v>0</v>
      </c>
      <c r="N654" s="261">
        <f t="shared" si="240"/>
        <v>0</v>
      </c>
      <c r="O654" s="261">
        <f t="shared" si="240"/>
        <v>0</v>
      </c>
      <c r="P654" s="261">
        <f t="shared" si="240"/>
        <v>0</v>
      </c>
      <c r="Q654" s="261">
        <f t="shared" si="240"/>
        <v>0</v>
      </c>
      <c r="R654" s="261">
        <f t="shared" si="240"/>
        <v>0</v>
      </c>
      <c r="S654" s="261">
        <f t="shared" si="240"/>
        <v>0</v>
      </c>
      <c r="T654" s="14"/>
    </row>
    <row r="655" spans="1:20" ht="22.5">
      <c r="A655" s="416"/>
      <c r="B655" s="322"/>
      <c r="C655" s="104" t="s">
        <v>36</v>
      </c>
      <c r="D655" s="137"/>
      <c r="E655" s="137"/>
      <c r="F655" s="137"/>
      <c r="G655" s="137"/>
      <c r="H655" s="261"/>
      <c r="I655" s="261"/>
      <c r="J655" s="228"/>
      <c r="K655" s="228"/>
      <c r="L655" s="228"/>
      <c r="M655" s="228"/>
      <c r="N655" s="228"/>
      <c r="O655" s="228"/>
      <c r="P655" s="228"/>
      <c r="Q655" s="228"/>
      <c r="R655" s="228"/>
      <c r="S655" s="228"/>
      <c r="T655" s="14"/>
    </row>
    <row r="656" spans="1:20" ht="33.75">
      <c r="A656" s="417"/>
      <c r="B656" s="323"/>
      <c r="C656" s="104" t="s">
        <v>508</v>
      </c>
      <c r="D656" s="137" t="s">
        <v>496</v>
      </c>
      <c r="E656" s="137" t="s">
        <v>555</v>
      </c>
      <c r="F656" s="137" t="s">
        <v>561</v>
      </c>
      <c r="G656" s="137" t="s">
        <v>553</v>
      </c>
      <c r="H656" s="261">
        <v>50</v>
      </c>
      <c r="I656" s="261">
        <v>50</v>
      </c>
      <c r="J656" s="228">
        <v>0</v>
      </c>
      <c r="K656" s="228">
        <v>0</v>
      </c>
      <c r="L656" s="228">
        <v>0</v>
      </c>
      <c r="M656" s="228">
        <v>0</v>
      </c>
      <c r="N656" s="228">
        <v>0</v>
      </c>
      <c r="O656" s="228">
        <v>0</v>
      </c>
      <c r="P656" s="228">
        <v>0</v>
      </c>
      <c r="Q656" s="228">
        <v>0</v>
      </c>
      <c r="R656" s="228">
        <v>0</v>
      </c>
      <c r="S656" s="228">
        <v>0</v>
      </c>
      <c r="T656" s="14"/>
    </row>
    <row r="657" spans="1:20" ht="22.5">
      <c r="A657" s="415"/>
      <c r="B657" s="321" t="s">
        <v>900</v>
      </c>
      <c r="C657" s="104" t="s">
        <v>23</v>
      </c>
      <c r="D657" s="137" t="s">
        <v>496</v>
      </c>
      <c r="E657" s="137" t="s">
        <v>555</v>
      </c>
      <c r="F657" s="137" t="s">
        <v>737</v>
      </c>
      <c r="G657" s="137" t="s">
        <v>553</v>
      </c>
      <c r="H657" s="261">
        <f>H659</f>
        <v>699.2</v>
      </c>
      <c r="I657" s="261">
        <f aca="true" t="shared" si="241" ref="I657:S657">I659</f>
        <v>699.2</v>
      </c>
      <c r="J657" s="261">
        <f t="shared" si="241"/>
        <v>0</v>
      </c>
      <c r="K657" s="261">
        <f t="shared" si="241"/>
        <v>0</v>
      </c>
      <c r="L657" s="261">
        <f t="shared" si="241"/>
        <v>0</v>
      </c>
      <c r="M657" s="261">
        <f t="shared" si="241"/>
        <v>0</v>
      </c>
      <c r="N657" s="261">
        <f t="shared" si="241"/>
        <v>0</v>
      </c>
      <c r="O657" s="261">
        <f t="shared" si="241"/>
        <v>0</v>
      </c>
      <c r="P657" s="261">
        <f t="shared" si="241"/>
        <v>0</v>
      </c>
      <c r="Q657" s="261">
        <f t="shared" si="241"/>
        <v>0</v>
      </c>
      <c r="R657" s="261">
        <f t="shared" si="241"/>
        <v>0</v>
      </c>
      <c r="S657" s="261">
        <f t="shared" si="241"/>
        <v>0</v>
      </c>
      <c r="T657" s="14"/>
    </row>
    <row r="658" spans="1:20" ht="22.5">
      <c r="A658" s="416"/>
      <c r="B658" s="322"/>
      <c r="C658" s="104" t="s">
        <v>36</v>
      </c>
      <c r="D658" s="137"/>
      <c r="E658" s="137"/>
      <c r="F658" s="137"/>
      <c r="G658" s="137"/>
      <c r="H658" s="261"/>
      <c r="I658" s="261"/>
      <c r="J658" s="228"/>
      <c r="K658" s="228"/>
      <c r="L658" s="228"/>
      <c r="M658" s="228"/>
      <c r="N658" s="228"/>
      <c r="O658" s="228"/>
      <c r="P658" s="228"/>
      <c r="Q658" s="228"/>
      <c r="R658" s="228"/>
      <c r="S658" s="228"/>
      <c r="T658" s="14"/>
    </row>
    <row r="659" spans="1:20" ht="33.75">
      <c r="A659" s="417"/>
      <c r="B659" s="323"/>
      <c r="C659" s="104" t="s">
        <v>508</v>
      </c>
      <c r="D659" s="137" t="s">
        <v>496</v>
      </c>
      <c r="E659" s="137" t="s">
        <v>555</v>
      </c>
      <c r="F659" s="137" t="s">
        <v>737</v>
      </c>
      <c r="G659" s="137" t="s">
        <v>553</v>
      </c>
      <c r="H659" s="261">
        <v>699.2</v>
      </c>
      <c r="I659" s="261">
        <v>699.2</v>
      </c>
      <c r="J659" s="228">
        <v>0</v>
      </c>
      <c r="K659" s="228">
        <v>0</v>
      </c>
      <c r="L659" s="228">
        <v>0</v>
      </c>
      <c r="M659" s="228">
        <v>0</v>
      </c>
      <c r="N659" s="228">
        <v>0</v>
      </c>
      <c r="O659" s="228">
        <v>0</v>
      </c>
      <c r="P659" s="228">
        <v>0</v>
      </c>
      <c r="Q659" s="228">
        <v>0</v>
      </c>
      <c r="R659" s="228">
        <v>0</v>
      </c>
      <c r="S659" s="228">
        <v>0</v>
      </c>
      <c r="T659" s="14"/>
    </row>
    <row r="660" spans="1:20" ht="21">
      <c r="A660" s="430" t="s">
        <v>40</v>
      </c>
      <c r="B660" s="406" t="s">
        <v>569</v>
      </c>
      <c r="C660" s="111" t="s">
        <v>23</v>
      </c>
      <c r="D660" s="132" t="s">
        <v>496</v>
      </c>
      <c r="E660" s="132"/>
      <c r="F660" s="132"/>
      <c r="G660" s="132"/>
      <c r="H660" s="260">
        <f>H662</f>
        <v>6589.400000000001</v>
      </c>
      <c r="I660" s="260">
        <f aca="true" t="shared" si="242" ref="I660:S660">I662</f>
        <v>6510.6</v>
      </c>
      <c r="J660" s="260">
        <f t="shared" si="242"/>
        <v>6724.2</v>
      </c>
      <c r="K660" s="260">
        <f t="shared" si="242"/>
        <v>809.1</v>
      </c>
      <c r="L660" s="260">
        <f t="shared" si="242"/>
        <v>8471.2</v>
      </c>
      <c r="M660" s="260">
        <f t="shared" si="242"/>
        <v>4253.799999999999</v>
      </c>
      <c r="N660" s="260">
        <f t="shared" si="242"/>
        <v>8471.2</v>
      </c>
      <c r="O660" s="260">
        <f t="shared" si="242"/>
        <v>6884.299999999999</v>
      </c>
      <c r="P660" s="260">
        <f t="shared" si="242"/>
        <v>8390.5</v>
      </c>
      <c r="Q660" s="260">
        <f t="shared" si="242"/>
        <v>8104.4</v>
      </c>
      <c r="R660" s="260">
        <f t="shared" si="242"/>
        <v>6151.2</v>
      </c>
      <c r="S660" s="260">
        <f t="shared" si="242"/>
        <v>6019.3</v>
      </c>
      <c r="T660" s="14"/>
    </row>
    <row r="661" spans="1:20" ht="21">
      <c r="A661" s="430"/>
      <c r="B661" s="407"/>
      <c r="C661" s="111" t="s">
        <v>36</v>
      </c>
      <c r="D661" s="132"/>
      <c r="E661" s="132"/>
      <c r="F661" s="132"/>
      <c r="G661" s="132"/>
      <c r="H661" s="260"/>
      <c r="I661" s="260"/>
      <c r="J661" s="65"/>
      <c r="K661" s="232"/>
      <c r="L661" s="232"/>
      <c r="M661" s="232"/>
      <c r="N661" s="232"/>
      <c r="O661" s="232"/>
      <c r="P661" s="232"/>
      <c r="Q661" s="232"/>
      <c r="R661" s="232"/>
      <c r="S661" s="232"/>
      <c r="T661" s="14"/>
    </row>
    <row r="662" spans="1:20" ht="31.5">
      <c r="A662" s="430"/>
      <c r="B662" s="408"/>
      <c r="C662" s="111" t="s">
        <v>508</v>
      </c>
      <c r="D662" s="132" t="s">
        <v>496</v>
      </c>
      <c r="E662" s="132"/>
      <c r="F662" s="132"/>
      <c r="G662" s="132"/>
      <c r="H662" s="260">
        <f>H663+H688+H706+H718</f>
        <v>6589.400000000001</v>
      </c>
      <c r="I662" s="260">
        <f aca="true" t="shared" si="243" ref="I662:S662">I663+I688+I706+I718</f>
        <v>6510.6</v>
      </c>
      <c r="J662" s="260">
        <f t="shared" si="243"/>
        <v>6724.2</v>
      </c>
      <c r="K662" s="260">
        <f t="shared" si="243"/>
        <v>809.1</v>
      </c>
      <c r="L662" s="260">
        <f t="shared" si="243"/>
        <v>8471.2</v>
      </c>
      <c r="M662" s="260">
        <f t="shared" si="243"/>
        <v>4253.799999999999</v>
      </c>
      <c r="N662" s="260">
        <f t="shared" si="243"/>
        <v>8471.2</v>
      </c>
      <c r="O662" s="260">
        <f t="shared" si="243"/>
        <v>6884.299999999999</v>
      </c>
      <c r="P662" s="260">
        <f t="shared" si="243"/>
        <v>8390.5</v>
      </c>
      <c r="Q662" s="260">
        <f t="shared" si="243"/>
        <v>8104.4</v>
      </c>
      <c r="R662" s="260">
        <f t="shared" si="243"/>
        <v>6151.2</v>
      </c>
      <c r="S662" s="260">
        <f t="shared" si="243"/>
        <v>6019.3</v>
      </c>
      <c r="T662" s="14"/>
    </row>
    <row r="663" spans="1:20" ht="22.5">
      <c r="A663" s="431" t="s">
        <v>159</v>
      </c>
      <c r="B663" s="324" t="s">
        <v>662</v>
      </c>
      <c r="C663" s="23" t="s">
        <v>23</v>
      </c>
      <c r="D663" s="134" t="s">
        <v>496</v>
      </c>
      <c r="E663" s="134" t="s">
        <v>75</v>
      </c>
      <c r="F663" s="134"/>
      <c r="G663" s="134"/>
      <c r="H663" s="261">
        <f>H665</f>
        <v>4075.2000000000003</v>
      </c>
      <c r="I663" s="261">
        <f aca="true" t="shared" si="244" ref="I663:S663">I665</f>
        <v>4071.2000000000003</v>
      </c>
      <c r="J663" s="261">
        <f t="shared" si="244"/>
        <v>5405.7</v>
      </c>
      <c r="K663" s="261">
        <f t="shared" si="244"/>
        <v>774.6999999999999</v>
      </c>
      <c r="L663" s="261">
        <f t="shared" si="244"/>
        <v>5268.2</v>
      </c>
      <c r="M663" s="261">
        <f t="shared" si="244"/>
        <v>2277.8</v>
      </c>
      <c r="N663" s="261">
        <f t="shared" si="244"/>
        <v>5268.2</v>
      </c>
      <c r="O663" s="261">
        <f t="shared" si="244"/>
        <v>3792.4</v>
      </c>
      <c r="P663" s="261">
        <f t="shared" si="244"/>
        <v>5268.2</v>
      </c>
      <c r="Q663" s="261">
        <f t="shared" si="244"/>
        <v>4982.099999999999</v>
      </c>
      <c r="R663" s="261">
        <f t="shared" si="244"/>
        <v>5389.9</v>
      </c>
      <c r="S663" s="261">
        <f t="shared" si="244"/>
        <v>5389.9</v>
      </c>
      <c r="T663" s="14"/>
    </row>
    <row r="664" spans="1:20" ht="22.5">
      <c r="A664" s="431"/>
      <c r="B664" s="325"/>
      <c r="C664" s="23" t="s">
        <v>36</v>
      </c>
      <c r="D664" s="134"/>
      <c r="E664" s="134"/>
      <c r="F664" s="134"/>
      <c r="G664" s="134"/>
      <c r="H664" s="261"/>
      <c r="I664" s="261"/>
      <c r="J664" s="253"/>
      <c r="K664" s="253"/>
      <c r="L664" s="253"/>
      <c r="M664" s="253"/>
      <c r="N664" s="253"/>
      <c r="O664" s="253"/>
      <c r="P664" s="253"/>
      <c r="Q664" s="253"/>
      <c r="R664" s="253"/>
      <c r="S664" s="253"/>
      <c r="T664" s="14"/>
    </row>
    <row r="665" spans="1:20" ht="33.75">
      <c r="A665" s="431"/>
      <c r="B665" s="326"/>
      <c r="C665" s="23" t="s">
        <v>508</v>
      </c>
      <c r="D665" s="134" t="s">
        <v>496</v>
      </c>
      <c r="E665" s="134" t="s">
        <v>75</v>
      </c>
      <c r="F665" s="134"/>
      <c r="G665" s="134"/>
      <c r="H665" s="261">
        <f>H666+H669+H672+H675+H679+H682+H685</f>
        <v>4075.2000000000003</v>
      </c>
      <c r="I665" s="261">
        <f aca="true" t="shared" si="245" ref="I665:S665">I666+I669+I672+I675+I679+I682+I685</f>
        <v>4071.2000000000003</v>
      </c>
      <c r="J665" s="261">
        <f t="shared" si="245"/>
        <v>5405.7</v>
      </c>
      <c r="K665" s="261">
        <f t="shared" si="245"/>
        <v>774.6999999999999</v>
      </c>
      <c r="L665" s="261">
        <f t="shared" si="245"/>
        <v>5268.2</v>
      </c>
      <c r="M665" s="261">
        <f t="shared" si="245"/>
        <v>2277.8</v>
      </c>
      <c r="N665" s="261">
        <f t="shared" si="245"/>
        <v>5268.2</v>
      </c>
      <c r="O665" s="261">
        <f t="shared" si="245"/>
        <v>3792.4</v>
      </c>
      <c r="P665" s="261">
        <f t="shared" si="245"/>
        <v>5268.2</v>
      </c>
      <c r="Q665" s="261">
        <f t="shared" si="245"/>
        <v>4982.099999999999</v>
      </c>
      <c r="R665" s="261">
        <f t="shared" si="245"/>
        <v>5389.9</v>
      </c>
      <c r="S665" s="261">
        <f t="shared" si="245"/>
        <v>5389.9</v>
      </c>
      <c r="T665" s="14"/>
    </row>
    <row r="666" spans="1:20" ht="22.5">
      <c r="A666" s="415"/>
      <c r="B666" s="321" t="s">
        <v>92</v>
      </c>
      <c r="C666" s="104" t="s">
        <v>23</v>
      </c>
      <c r="D666" s="137" t="s">
        <v>496</v>
      </c>
      <c r="E666" s="137" t="s">
        <v>75</v>
      </c>
      <c r="F666" s="137" t="s">
        <v>744</v>
      </c>
      <c r="G666" s="137" t="s">
        <v>552</v>
      </c>
      <c r="H666" s="261">
        <f>H668</f>
        <v>5</v>
      </c>
      <c r="I666" s="261">
        <f aca="true" t="shared" si="246" ref="I666:S666">I668</f>
        <v>5</v>
      </c>
      <c r="J666" s="261">
        <f t="shared" si="246"/>
        <v>0</v>
      </c>
      <c r="K666" s="261">
        <f t="shared" si="246"/>
        <v>0</v>
      </c>
      <c r="L666" s="261">
        <f t="shared" si="246"/>
        <v>0</v>
      </c>
      <c r="M666" s="261">
        <f t="shared" si="246"/>
        <v>0</v>
      </c>
      <c r="N666" s="261">
        <f t="shared" si="246"/>
        <v>0</v>
      </c>
      <c r="O666" s="261">
        <f t="shared" si="246"/>
        <v>0</v>
      </c>
      <c r="P666" s="261">
        <f t="shared" si="246"/>
        <v>0</v>
      </c>
      <c r="Q666" s="261">
        <f t="shared" si="246"/>
        <v>0</v>
      </c>
      <c r="R666" s="261">
        <f t="shared" si="246"/>
        <v>0</v>
      </c>
      <c r="S666" s="261">
        <f t="shared" si="246"/>
        <v>0</v>
      </c>
      <c r="T666" s="14"/>
    </row>
    <row r="667" spans="1:20" ht="22.5">
      <c r="A667" s="416"/>
      <c r="B667" s="322"/>
      <c r="C667" s="104" t="s">
        <v>36</v>
      </c>
      <c r="D667" s="137"/>
      <c r="E667" s="137"/>
      <c r="F667" s="137"/>
      <c r="G667" s="137"/>
      <c r="H667" s="261"/>
      <c r="I667" s="261"/>
      <c r="J667" s="228"/>
      <c r="K667" s="228"/>
      <c r="L667" s="228"/>
      <c r="M667" s="228"/>
      <c r="N667" s="228"/>
      <c r="O667" s="228"/>
      <c r="P667" s="228"/>
      <c r="Q667" s="228"/>
      <c r="R667" s="228"/>
      <c r="S667" s="228"/>
      <c r="T667" s="14"/>
    </row>
    <row r="668" spans="1:20" ht="33.75">
      <c r="A668" s="417"/>
      <c r="B668" s="323"/>
      <c r="C668" s="104" t="s">
        <v>508</v>
      </c>
      <c r="D668" s="137" t="s">
        <v>496</v>
      </c>
      <c r="E668" s="137" t="s">
        <v>75</v>
      </c>
      <c r="F668" s="137" t="s">
        <v>744</v>
      </c>
      <c r="G668" s="137" t="s">
        <v>552</v>
      </c>
      <c r="H668" s="261">
        <v>5</v>
      </c>
      <c r="I668" s="261">
        <v>5</v>
      </c>
      <c r="J668" s="228">
        <v>0</v>
      </c>
      <c r="K668" s="228">
        <v>0</v>
      </c>
      <c r="L668" s="228">
        <v>0</v>
      </c>
      <c r="M668" s="228">
        <v>0</v>
      </c>
      <c r="N668" s="228">
        <v>0</v>
      </c>
      <c r="O668" s="228">
        <v>0</v>
      </c>
      <c r="P668" s="228">
        <v>0</v>
      </c>
      <c r="Q668" s="228">
        <v>0</v>
      </c>
      <c r="R668" s="228">
        <v>0</v>
      </c>
      <c r="S668" s="228">
        <v>0</v>
      </c>
      <c r="T668" s="14"/>
    </row>
    <row r="669" spans="1:20" ht="22.5">
      <c r="A669" s="415"/>
      <c r="B669" s="321" t="s">
        <v>482</v>
      </c>
      <c r="C669" s="104" t="s">
        <v>23</v>
      </c>
      <c r="D669" s="137" t="s">
        <v>496</v>
      </c>
      <c r="E669" s="137" t="s">
        <v>75</v>
      </c>
      <c r="F669" s="137" t="s">
        <v>570</v>
      </c>
      <c r="G669" s="137" t="s">
        <v>552</v>
      </c>
      <c r="H669" s="261">
        <f>H671</f>
        <v>707.1</v>
      </c>
      <c r="I669" s="261">
        <f aca="true" t="shared" si="247" ref="I669:S669">I671</f>
        <v>707.1</v>
      </c>
      <c r="J669" s="261">
        <f t="shared" si="247"/>
        <v>889.8</v>
      </c>
      <c r="K669" s="261">
        <f t="shared" si="247"/>
        <v>0</v>
      </c>
      <c r="L669" s="261">
        <f t="shared" si="247"/>
        <v>889.8</v>
      </c>
      <c r="M669" s="261">
        <f t="shared" si="247"/>
        <v>444.9</v>
      </c>
      <c r="N669" s="261">
        <f t="shared" si="247"/>
        <v>889.8</v>
      </c>
      <c r="O669" s="261">
        <f t="shared" si="247"/>
        <v>581.2</v>
      </c>
      <c r="P669" s="261">
        <f t="shared" si="247"/>
        <v>889.8</v>
      </c>
      <c r="Q669" s="261">
        <f t="shared" si="247"/>
        <v>889.8</v>
      </c>
      <c r="R669" s="261">
        <f t="shared" si="247"/>
        <v>0</v>
      </c>
      <c r="S669" s="261">
        <f t="shared" si="247"/>
        <v>0</v>
      </c>
      <c r="T669" s="14"/>
    </row>
    <row r="670" spans="1:20" ht="22.5">
      <c r="A670" s="416"/>
      <c r="B670" s="322"/>
      <c r="C670" s="104" t="s">
        <v>36</v>
      </c>
      <c r="D670" s="137"/>
      <c r="E670" s="137"/>
      <c r="F670" s="137"/>
      <c r="G670" s="137"/>
      <c r="H670" s="261"/>
      <c r="I670" s="261"/>
      <c r="J670" s="228"/>
      <c r="K670" s="228"/>
      <c r="L670" s="228"/>
      <c r="M670" s="228"/>
      <c r="N670" s="228"/>
      <c r="O670" s="228"/>
      <c r="P670" s="228"/>
      <c r="Q670" s="228"/>
      <c r="R670" s="228"/>
      <c r="S670" s="228"/>
      <c r="T670" s="14"/>
    </row>
    <row r="671" spans="1:20" ht="33.75">
      <c r="A671" s="417"/>
      <c r="B671" s="323"/>
      <c r="C671" s="104" t="s">
        <v>508</v>
      </c>
      <c r="D671" s="137" t="s">
        <v>496</v>
      </c>
      <c r="E671" s="137" t="s">
        <v>75</v>
      </c>
      <c r="F671" s="137" t="s">
        <v>570</v>
      </c>
      <c r="G671" s="137" t="s">
        <v>552</v>
      </c>
      <c r="H671" s="261">
        <v>707.1</v>
      </c>
      <c r="I671" s="261">
        <v>707.1</v>
      </c>
      <c r="J671" s="228">
        <v>889.8</v>
      </c>
      <c r="K671" s="228">
        <v>0</v>
      </c>
      <c r="L671" s="228">
        <v>889.8</v>
      </c>
      <c r="M671" s="228">
        <v>444.9</v>
      </c>
      <c r="N671" s="228">
        <v>889.8</v>
      </c>
      <c r="O671" s="228">
        <v>581.2</v>
      </c>
      <c r="P671" s="228">
        <v>889.8</v>
      </c>
      <c r="Q671" s="228">
        <v>889.8</v>
      </c>
      <c r="R671" s="228">
        <v>0</v>
      </c>
      <c r="S671" s="228">
        <v>0</v>
      </c>
      <c r="T671" s="14"/>
    </row>
    <row r="672" spans="1:20" ht="22.5">
      <c r="A672" s="415"/>
      <c r="B672" s="321" t="s">
        <v>901</v>
      </c>
      <c r="C672" s="104" t="s">
        <v>23</v>
      </c>
      <c r="D672" s="137" t="s">
        <v>496</v>
      </c>
      <c r="E672" s="137" t="s">
        <v>75</v>
      </c>
      <c r="F672" s="137" t="s">
        <v>902</v>
      </c>
      <c r="G672" s="137" t="s">
        <v>552</v>
      </c>
      <c r="H672" s="261">
        <f>H674</f>
        <v>0</v>
      </c>
      <c r="I672" s="261">
        <f aca="true" t="shared" si="248" ref="I672:S672">I674</f>
        <v>0</v>
      </c>
      <c r="J672" s="261">
        <f t="shared" si="248"/>
        <v>144.9</v>
      </c>
      <c r="K672" s="261">
        <f t="shared" si="248"/>
        <v>7.4</v>
      </c>
      <c r="L672" s="261">
        <f t="shared" si="248"/>
        <v>7.4</v>
      </c>
      <c r="M672" s="261">
        <f t="shared" si="248"/>
        <v>7.4</v>
      </c>
      <c r="N672" s="261">
        <f t="shared" si="248"/>
        <v>7.4</v>
      </c>
      <c r="O672" s="261">
        <f t="shared" si="248"/>
        <v>7.4</v>
      </c>
      <c r="P672" s="261">
        <f t="shared" si="248"/>
        <v>7.4</v>
      </c>
      <c r="Q672" s="261">
        <f t="shared" si="248"/>
        <v>7.4</v>
      </c>
      <c r="R672" s="261">
        <f t="shared" si="248"/>
        <v>0</v>
      </c>
      <c r="S672" s="261">
        <f t="shared" si="248"/>
        <v>0</v>
      </c>
      <c r="T672" s="14"/>
    </row>
    <row r="673" spans="1:20" ht="22.5">
      <c r="A673" s="416"/>
      <c r="B673" s="322"/>
      <c r="C673" s="104" t="s">
        <v>36</v>
      </c>
      <c r="D673" s="137"/>
      <c r="E673" s="137"/>
      <c r="F673" s="137"/>
      <c r="G673" s="137"/>
      <c r="H673" s="261"/>
      <c r="I673" s="261"/>
      <c r="J673" s="228"/>
      <c r="K673" s="228"/>
      <c r="L673" s="228"/>
      <c r="M673" s="228"/>
      <c r="N673" s="228"/>
      <c r="O673" s="228"/>
      <c r="P673" s="228"/>
      <c r="Q673" s="228"/>
      <c r="R673" s="228"/>
      <c r="S673" s="228"/>
      <c r="T673" s="14"/>
    </row>
    <row r="674" spans="1:20" ht="33.75">
      <c r="A674" s="417"/>
      <c r="B674" s="323"/>
      <c r="C674" s="104" t="s">
        <v>508</v>
      </c>
      <c r="D674" s="137" t="s">
        <v>496</v>
      </c>
      <c r="E674" s="137" t="s">
        <v>75</v>
      </c>
      <c r="F674" s="137" t="s">
        <v>902</v>
      </c>
      <c r="G674" s="137" t="s">
        <v>552</v>
      </c>
      <c r="H674" s="261">
        <v>0</v>
      </c>
      <c r="I674" s="261">
        <v>0</v>
      </c>
      <c r="J674" s="228">
        <v>144.9</v>
      </c>
      <c r="K674" s="228">
        <v>7.4</v>
      </c>
      <c r="L674" s="228">
        <v>7.4</v>
      </c>
      <c r="M674" s="228">
        <v>7.4</v>
      </c>
      <c r="N674" s="228">
        <v>7.4</v>
      </c>
      <c r="O674" s="228">
        <v>7.4</v>
      </c>
      <c r="P674" s="228">
        <v>7.4</v>
      </c>
      <c r="Q674" s="228">
        <v>7.4</v>
      </c>
      <c r="R674" s="228">
        <v>0</v>
      </c>
      <c r="S674" s="228">
        <v>0</v>
      </c>
      <c r="T674" s="14"/>
    </row>
    <row r="675" spans="1:20" ht="33.75" customHeight="1">
      <c r="A675" s="327"/>
      <c r="B675" s="321" t="s">
        <v>688</v>
      </c>
      <c r="C675" s="104" t="s">
        <v>23</v>
      </c>
      <c r="D675" s="137" t="s">
        <v>496</v>
      </c>
      <c r="E675" s="137" t="s">
        <v>75</v>
      </c>
      <c r="F675" s="137" t="s">
        <v>571</v>
      </c>
      <c r="G675" s="137"/>
      <c r="H675" s="255">
        <f>H677+H678</f>
        <v>452.3</v>
      </c>
      <c r="I675" s="255">
        <f aca="true" t="shared" si="249" ref="I675:S675">I677+I678</f>
        <v>452.3</v>
      </c>
      <c r="J675" s="255">
        <f t="shared" si="249"/>
        <v>623.5</v>
      </c>
      <c r="K675" s="255">
        <f t="shared" si="249"/>
        <v>0</v>
      </c>
      <c r="L675" s="255">
        <f t="shared" si="249"/>
        <v>623.5</v>
      </c>
      <c r="M675" s="255">
        <f t="shared" si="249"/>
        <v>100</v>
      </c>
      <c r="N675" s="255">
        <f t="shared" si="249"/>
        <v>623.5</v>
      </c>
      <c r="O675" s="255">
        <f t="shared" si="249"/>
        <v>524.7</v>
      </c>
      <c r="P675" s="255">
        <f t="shared" si="249"/>
        <v>623.5</v>
      </c>
      <c r="Q675" s="255">
        <f t="shared" si="249"/>
        <v>623.5</v>
      </c>
      <c r="R675" s="255">
        <f t="shared" si="249"/>
        <v>715.5999999999999</v>
      </c>
      <c r="S675" s="255">
        <f t="shared" si="249"/>
        <v>715.5999999999999</v>
      </c>
      <c r="T675" s="14"/>
    </row>
    <row r="676" spans="1:20" ht="22.5">
      <c r="A676" s="327"/>
      <c r="B676" s="322"/>
      <c r="C676" s="104" t="s">
        <v>36</v>
      </c>
      <c r="D676" s="137"/>
      <c r="E676" s="137"/>
      <c r="F676" s="137"/>
      <c r="G676" s="137"/>
      <c r="H676" s="255"/>
      <c r="I676" s="255"/>
      <c r="J676" s="10"/>
      <c r="K676" s="228"/>
      <c r="L676" s="10"/>
      <c r="M676" s="10"/>
      <c r="N676" s="228"/>
      <c r="O676" s="228"/>
      <c r="P676" s="228"/>
      <c r="Q676" s="228"/>
      <c r="R676" s="228"/>
      <c r="S676" s="228"/>
      <c r="T676" s="14"/>
    </row>
    <row r="677" spans="1:20" ht="33.75">
      <c r="A677" s="327"/>
      <c r="B677" s="322"/>
      <c r="C677" s="104" t="s">
        <v>508</v>
      </c>
      <c r="D677" s="137" t="s">
        <v>496</v>
      </c>
      <c r="E677" s="137" t="s">
        <v>75</v>
      </c>
      <c r="F677" s="137" t="s">
        <v>571</v>
      </c>
      <c r="G677" s="137" t="s">
        <v>552</v>
      </c>
      <c r="H677" s="255">
        <v>407.1</v>
      </c>
      <c r="I677" s="255">
        <v>407.1</v>
      </c>
      <c r="J677" s="10">
        <v>623.5</v>
      </c>
      <c r="K677" s="228">
        <v>0</v>
      </c>
      <c r="L677" s="10">
        <v>623.5</v>
      </c>
      <c r="M677" s="10">
        <v>100</v>
      </c>
      <c r="N677" s="10">
        <v>498.8</v>
      </c>
      <c r="O677" s="10">
        <v>400</v>
      </c>
      <c r="P677" s="228">
        <v>498.8</v>
      </c>
      <c r="Q677" s="228">
        <v>498.8</v>
      </c>
      <c r="R677" s="228">
        <v>596.3</v>
      </c>
      <c r="S677" s="228">
        <v>596.3</v>
      </c>
      <c r="T677" s="14"/>
    </row>
    <row r="678" spans="1:20" ht="33.75">
      <c r="A678" s="327"/>
      <c r="B678" s="323"/>
      <c r="C678" s="104" t="s">
        <v>508</v>
      </c>
      <c r="D678" s="137" t="s">
        <v>496</v>
      </c>
      <c r="E678" s="137" t="s">
        <v>75</v>
      </c>
      <c r="F678" s="137" t="s">
        <v>571</v>
      </c>
      <c r="G678" s="137" t="s">
        <v>553</v>
      </c>
      <c r="H678" s="255">
        <v>45.2</v>
      </c>
      <c r="I678" s="255">
        <v>45.2</v>
      </c>
      <c r="J678" s="10">
        <v>0</v>
      </c>
      <c r="K678" s="228">
        <v>0</v>
      </c>
      <c r="L678" s="228">
        <v>0</v>
      </c>
      <c r="M678" s="228">
        <v>0</v>
      </c>
      <c r="N678" s="228">
        <v>124.7</v>
      </c>
      <c r="O678" s="228">
        <v>124.7</v>
      </c>
      <c r="P678" s="228">
        <v>124.7</v>
      </c>
      <c r="Q678" s="228">
        <v>124.7</v>
      </c>
      <c r="R678" s="228">
        <v>119.3</v>
      </c>
      <c r="S678" s="228">
        <v>119.3</v>
      </c>
      <c r="T678" s="14"/>
    </row>
    <row r="679" spans="1:20" ht="22.5">
      <c r="A679" s="415"/>
      <c r="B679" s="321" t="s">
        <v>143</v>
      </c>
      <c r="C679" s="104" t="s">
        <v>23</v>
      </c>
      <c r="D679" s="137" t="s">
        <v>496</v>
      </c>
      <c r="E679" s="137" t="s">
        <v>75</v>
      </c>
      <c r="F679" s="137" t="s">
        <v>572</v>
      </c>
      <c r="G679" s="137" t="s">
        <v>552</v>
      </c>
      <c r="H679" s="255">
        <f>H681</f>
        <v>2854.5</v>
      </c>
      <c r="I679" s="255">
        <f aca="true" t="shared" si="250" ref="I679:S679">I681</f>
        <v>2850.5</v>
      </c>
      <c r="J679" s="255">
        <f t="shared" si="250"/>
        <v>3622.8</v>
      </c>
      <c r="K679" s="255">
        <f t="shared" si="250"/>
        <v>767.3</v>
      </c>
      <c r="L679" s="255">
        <f t="shared" si="250"/>
        <v>3622.8</v>
      </c>
      <c r="M679" s="255">
        <f t="shared" si="250"/>
        <v>1725.5</v>
      </c>
      <c r="N679" s="255">
        <f t="shared" si="250"/>
        <v>3592.8</v>
      </c>
      <c r="O679" s="255">
        <f t="shared" si="250"/>
        <v>2550.4</v>
      </c>
      <c r="P679" s="255">
        <f t="shared" si="250"/>
        <v>3592.8</v>
      </c>
      <c r="Q679" s="255">
        <f t="shared" si="250"/>
        <v>3326.7</v>
      </c>
      <c r="R679" s="255">
        <f t="shared" si="250"/>
        <v>4650.3</v>
      </c>
      <c r="S679" s="255">
        <f t="shared" si="250"/>
        <v>4650.3</v>
      </c>
      <c r="T679" s="14"/>
    </row>
    <row r="680" spans="1:20" ht="22.5">
      <c r="A680" s="416"/>
      <c r="B680" s="322"/>
      <c r="C680" s="104" t="s">
        <v>36</v>
      </c>
      <c r="D680" s="137"/>
      <c r="E680" s="137"/>
      <c r="F680" s="137"/>
      <c r="G680" s="137"/>
      <c r="H680" s="255"/>
      <c r="I680" s="255"/>
      <c r="J680" s="228"/>
      <c r="K680" s="228"/>
      <c r="L680" s="228"/>
      <c r="M680" s="228"/>
      <c r="N680" s="228"/>
      <c r="O680" s="228"/>
      <c r="P680" s="228"/>
      <c r="Q680" s="228"/>
      <c r="R680" s="228"/>
      <c r="S680" s="228"/>
      <c r="T680" s="14"/>
    </row>
    <row r="681" spans="1:20" ht="33.75">
      <c r="A681" s="417"/>
      <c r="B681" s="323"/>
      <c r="C681" s="104" t="s">
        <v>508</v>
      </c>
      <c r="D681" s="137" t="s">
        <v>496</v>
      </c>
      <c r="E681" s="137" t="s">
        <v>75</v>
      </c>
      <c r="F681" s="137" t="s">
        <v>572</v>
      </c>
      <c r="G681" s="137" t="s">
        <v>552</v>
      </c>
      <c r="H681" s="255">
        <v>2854.5</v>
      </c>
      <c r="I681" s="255">
        <v>2850.5</v>
      </c>
      <c r="J681" s="228">
        <v>3622.8</v>
      </c>
      <c r="K681" s="228">
        <v>767.3</v>
      </c>
      <c r="L681" s="228">
        <v>3622.8</v>
      </c>
      <c r="M681" s="228">
        <v>1725.5</v>
      </c>
      <c r="N681" s="228">
        <v>3592.8</v>
      </c>
      <c r="O681" s="228">
        <v>2550.4</v>
      </c>
      <c r="P681" s="228">
        <v>3592.8</v>
      </c>
      <c r="Q681" s="228">
        <v>3326.7</v>
      </c>
      <c r="R681" s="228">
        <v>4650.3</v>
      </c>
      <c r="S681" s="228">
        <v>4650.3</v>
      </c>
      <c r="T681" s="14"/>
    </row>
    <row r="682" spans="1:20" ht="22.5">
      <c r="A682" s="415"/>
      <c r="B682" s="321" t="s">
        <v>144</v>
      </c>
      <c r="C682" s="104" t="s">
        <v>23</v>
      </c>
      <c r="D682" s="137" t="s">
        <v>496</v>
      </c>
      <c r="E682" s="137" t="s">
        <v>75</v>
      </c>
      <c r="F682" s="137" t="s">
        <v>573</v>
      </c>
      <c r="G682" s="137" t="s">
        <v>552</v>
      </c>
      <c r="H682" s="255">
        <f>H684</f>
        <v>11</v>
      </c>
      <c r="I682" s="255">
        <f aca="true" t="shared" si="251" ref="I682:S682">I684</f>
        <v>11</v>
      </c>
      <c r="J682" s="255">
        <f t="shared" si="251"/>
        <v>0</v>
      </c>
      <c r="K682" s="255">
        <f t="shared" si="251"/>
        <v>0</v>
      </c>
      <c r="L682" s="255">
        <f t="shared" si="251"/>
        <v>0</v>
      </c>
      <c r="M682" s="255">
        <f t="shared" si="251"/>
        <v>0</v>
      </c>
      <c r="N682" s="255">
        <f t="shared" si="251"/>
        <v>30</v>
      </c>
      <c r="O682" s="255">
        <f t="shared" si="251"/>
        <v>4</v>
      </c>
      <c r="P682" s="255">
        <f t="shared" si="251"/>
        <v>30</v>
      </c>
      <c r="Q682" s="255">
        <f t="shared" si="251"/>
        <v>10</v>
      </c>
      <c r="R682" s="255">
        <f t="shared" si="251"/>
        <v>24</v>
      </c>
      <c r="S682" s="255">
        <f t="shared" si="251"/>
        <v>24</v>
      </c>
      <c r="T682" s="14"/>
    </row>
    <row r="683" spans="1:20" ht="22.5">
      <c r="A683" s="416"/>
      <c r="B683" s="322"/>
      <c r="C683" s="104" t="s">
        <v>36</v>
      </c>
      <c r="D683" s="137"/>
      <c r="E683" s="137"/>
      <c r="F683" s="137"/>
      <c r="G683" s="137"/>
      <c r="H683" s="255"/>
      <c r="I683" s="255"/>
      <c r="J683" s="228"/>
      <c r="K683" s="228"/>
      <c r="L683" s="228"/>
      <c r="M683" s="228"/>
      <c r="N683" s="228"/>
      <c r="O683" s="228"/>
      <c r="P683" s="228"/>
      <c r="Q683" s="228"/>
      <c r="R683" s="228"/>
      <c r="S683" s="228"/>
      <c r="T683" s="14"/>
    </row>
    <row r="684" spans="1:20" ht="33.75">
      <c r="A684" s="417"/>
      <c r="B684" s="323"/>
      <c r="C684" s="104" t="s">
        <v>508</v>
      </c>
      <c r="D684" s="137" t="s">
        <v>496</v>
      </c>
      <c r="E684" s="137" t="s">
        <v>75</v>
      </c>
      <c r="F684" s="137" t="s">
        <v>573</v>
      </c>
      <c r="G684" s="137" t="s">
        <v>552</v>
      </c>
      <c r="H684" s="255">
        <v>11</v>
      </c>
      <c r="I684" s="255">
        <v>11</v>
      </c>
      <c r="J684" s="228">
        <v>0</v>
      </c>
      <c r="K684" s="228">
        <v>0</v>
      </c>
      <c r="L684" s="228">
        <v>0</v>
      </c>
      <c r="M684" s="228">
        <v>0</v>
      </c>
      <c r="N684" s="228">
        <v>30</v>
      </c>
      <c r="O684" s="228">
        <v>4</v>
      </c>
      <c r="P684" s="228">
        <v>30</v>
      </c>
      <c r="Q684" s="228">
        <v>10</v>
      </c>
      <c r="R684" s="228">
        <v>24</v>
      </c>
      <c r="S684" s="228">
        <v>24</v>
      </c>
      <c r="T684" s="14"/>
    </row>
    <row r="685" spans="1:20" ht="22.5">
      <c r="A685" s="415"/>
      <c r="B685" s="321" t="s">
        <v>145</v>
      </c>
      <c r="C685" s="104" t="s">
        <v>23</v>
      </c>
      <c r="D685" s="137" t="s">
        <v>496</v>
      </c>
      <c r="E685" s="137" t="s">
        <v>75</v>
      </c>
      <c r="F685" s="137" t="s">
        <v>574</v>
      </c>
      <c r="G685" s="137" t="s">
        <v>552</v>
      </c>
      <c r="H685" s="255">
        <f>H687</f>
        <v>45.3</v>
      </c>
      <c r="I685" s="255">
        <f aca="true" t="shared" si="252" ref="I685:S685">I687</f>
        <v>45.3</v>
      </c>
      <c r="J685" s="255">
        <f t="shared" si="252"/>
        <v>124.7</v>
      </c>
      <c r="K685" s="255">
        <f t="shared" si="252"/>
        <v>0</v>
      </c>
      <c r="L685" s="255">
        <f t="shared" si="252"/>
        <v>124.7</v>
      </c>
      <c r="M685" s="255">
        <f t="shared" si="252"/>
        <v>0</v>
      </c>
      <c r="N685" s="255">
        <f t="shared" si="252"/>
        <v>124.7</v>
      </c>
      <c r="O685" s="255">
        <f t="shared" si="252"/>
        <v>124.7</v>
      </c>
      <c r="P685" s="255">
        <f t="shared" si="252"/>
        <v>124.7</v>
      </c>
      <c r="Q685" s="255">
        <f t="shared" si="252"/>
        <v>124.7</v>
      </c>
      <c r="R685" s="255">
        <f t="shared" si="252"/>
        <v>0</v>
      </c>
      <c r="S685" s="255">
        <f t="shared" si="252"/>
        <v>0</v>
      </c>
      <c r="T685" s="14"/>
    </row>
    <row r="686" spans="1:20" ht="22.5">
      <c r="A686" s="416"/>
      <c r="B686" s="322"/>
      <c r="C686" s="104" t="s">
        <v>36</v>
      </c>
      <c r="D686" s="137"/>
      <c r="E686" s="137"/>
      <c r="F686" s="137"/>
      <c r="G686" s="137"/>
      <c r="H686" s="255"/>
      <c r="I686" s="255"/>
      <c r="J686" s="228"/>
      <c r="K686" s="228"/>
      <c r="L686" s="228"/>
      <c r="M686" s="228"/>
      <c r="N686" s="228"/>
      <c r="O686" s="228"/>
      <c r="P686" s="228"/>
      <c r="Q686" s="228"/>
      <c r="R686" s="228"/>
      <c r="S686" s="228"/>
      <c r="T686" s="14"/>
    </row>
    <row r="687" spans="1:20" ht="33.75">
      <c r="A687" s="417"/>
      <c r="B687" s="323"/>
      <c r="C687" s="104" t="s">
        <v>508</v>
      </c>
      <c r="D687" s="137" t="s">
        <v>496</v>
      </c>
      <c r="E687" s="137" t="s">
        <v>75</v>
      </c>
      <c r="F687" s="137" t="s">
        <v>574</v>
      </c>
      <c r="G687" s="137" t="s">
        <v>552</v>
      </c>
      <c r="H687" s="255">
        <v>45.3</v>
      </c>
      <c r="I687" s="255">
        <v>45.3</v>
      </c>
      <c r="J687" s="228">
        <v>124.7</v>
      </c>
      <c r="K687" s="228">
        <v>0</v>
      </c>
      <c r="L687" s="228">
        <v>124.7</v>
      </c>
      <c r="M687" s="228">
        <v>0</v>
      </c>
      <c r="N687" s="228">
        <v>124.7</v>
      </c>
      <c r="O687" s="228">
        <v>124.7</v>
      </c>
      <c r="P687" s="228">
        <v>124.7</v>
      </c>
      <c r="Q687" s="228">
        <v>124.7</v>
      </c>
      <c r="R687" s="228">
        <v>0</v>
      </c>
      <c r="S687" s="228">
        <v>0</v>
      </c>
      <c r="T687" s="14"/>
    </row>
    <row r="688" spans="1:20" ht="24" customHeight="1">
      <c r="A688" s="431" t="s">
        <v>663</v>
      </c>
      <c r="B688" s="324" t="s">
        <v>664</v>
      </c>
      <c r="C688" s="23" t="s">
        <v>23</v>
      </c>
      <c r="D688" s="134" t="s">
        <v>496</v>
      </c>
      <c r="E688" s="134" t="s">
        <v>75</v>
      </c>
      <c r="F688" s="134"/>
      <c r="G688" s="134"/>
      <c r="H688" s="261">
        <f>H690</f>
        <v>365.40000000000003</v>
      </c>
      <c r="I688" s="261">
        <f aca="true" t="shared" si="253" ref="I688:S688">I690</f>
        <v>365.40000000000003</v>
      </c>
      <c r="J688" s="261">
        <f t="shared" si="253"/>
        <v>375</v>
      </c>
      <c r="K688" s="261">
        <f t="shared" si="253"/>
        <v>21.2</v>
      </c>
      <c r="L688" s="261">
        <f t="shared" si="253"/>
        <v>575</v>
      </c>
      <c r="M688" s="261">
        <f t="shared" si="253"/>
        <v>34.699999999999996</v>
      </c>
      <c r="N688" s="261">
        <f t="shared" si="253"/>
        <v>575</v>
      </c>
      <c r="O688" s="261">
        <f t="shared" si="253"/>
        <v>534.5</v>
      </c>
      <c r="P688" s="261">
        <f t="shared" si="253"/>
        <v>560.8</v>
      </c>
      <c r="Q688" s="261">
        <f t="shared" si="253"/>
        <v>560.8</v>
      </c>
      <c r="R688" s="261">
        <f t="shared" si="253"/>
        <v>395</v>
      </c>
      <c r="S688" s="261">
        <f t="shared" si="253"/>
        <v>288.1</v>
      </c>
      <c r="T688" s="14"/>
    </row>
    <row r="689" spans="1:20" ht="22.5">
      <c r="A689" s="431"/>
      <c r="B689" s="325"/>
      <c r="C689" s="23" t="s">
        <v>36</v>
      </c>
      <c r="D689" s="134"/>
      <c r="E689" s="134"/>
      <c r="F689" s="134"/>
      <c r="G689" s="134"/>
      <c r="H689" s="261"/>
      <c r="I689" s="261"/>
      <c r="J689" s="262"/>
      <c r="K689" s="253"/>
      <c r="L689" s="253"/>
      <c r="M689" s="253"/>
      <c r="N689" s="253"/>
      <c r="O689" s="253"/>
      <c r="P689" s="253"/>
      <c r="Q689" s="253"/>
      <c r="R689" s="253"/>
      <c r="S689" s="253"/>
      <c r="T689" s="14"/>
    </row>
    <row r="690" spans="1:20" ht="33.75">
      <c r="A690" s="431"/>
      <c r="B690" s="326"/>
      <c r="C690" s="23" t="s">
        <v>508</v>
      </c>
      <c r="D690" s="134" t="s">
        <v>496</v>
      </c>
      <c r="E690" s="134" t="s">
        <v>75</v>
      </c>
      <c r="F690" s="134"/>
      <c r="G690" s="134"/>
      <c r="H690" s="261">
        <f>H691+H697+H700+H703</f>
        <v>365.40000000000003</v>
      </c>
      <c r="I690" s="261">
        <f aca="true" t="shared" si="254" ref="I690:S690">I691+I697+I700+I703</f>
        <v>365.40000000000003</v>
      </c>
      <c r="J690" s="261">
        <f t="shared" si="254"/>
        <v>375</v>
      </c>
      <c r="K690" s="261">
        <f t="shared" si="254"/>
        <v>21.2</v>
      </c>
      <c r="L690" s="261">
        <f t="shared" si="254"/>
        <v>575</v>
      </c>
      <c r="M690" s="261">
        <f t="shared" si="254"/>
        <v>34.699999999999996</v>
      </c>
      <c r="N690" s="261">
        <f t="shared" si="254"/>
        <v>575</v>
      </c>
      <c r="O690" s="261">
        <f t="shared" si="254"/>
        <v>534.5</v>
      </c>
      <c r="P690" s="261">
        <f t="shared" si="254"/>
        <v>560.8</v>
      </c>
      <c r="Q690" s="261">
        <f t="shared" si="254"/>
        <v>560.8</v>
      </c>
      <c r="R690" s="261">
        <f t="shared" si="254"/>
        <v>395</v>
      </c>
      <c r="S690" s="261">
        <f t="shared" si="254"/>
        <v>288.1</v>
      </c>
      <c r="T690" s="14"/>
    </row>
    <row r="691" spans="1:20" ht="24" customHeight="1">
      <c r="A691" s="327"/>
      <c r="B691" s="321" t="s">
        <v>689</v>
      </c>
      <c r="C691" s="104" t="s">
        <v>23</v>
      </c>
      <c r="D691" s="137" t="s">
        <v>496</v>
      </c>
      <c r="E691" s="137" t="s">
        <v>75</v>
      </c>
      <c r="F691" s="137" t="s">
        <v>575</v>
      </c>
      <c r="G691" s="137"/>
      <c r="H691" s="255">
        <f>SUM(H693:H696)</f>
        <v>65.4</v>
      </c>
      <c r="I691" s="255">
        <f aca="true" t="shared" si="255" ref="I691:S691">SUM(I693:I696)</f>
        <v>65.4</v>
      </c>
      <c r="J691" s="255">
        <f t="shared" si="255"/>
        <v>75</v>
      </c>
      <c r="K691" s="255">
        <f t="shared" si="255"/>
        <v>21.2</v>
      </c>
      <c r="L691" s="255">
        <f t="shared" si="255"/>
        <v>75</v>
      </c>
      <c r="M691" s="255">
        <f t="shared" si="255"/>
        <v>34.699999999999996</v>
      </c>
      <c r="N691" s="255">
        <f t="shared" si="255"/>
        <v>75</v>
      </c>
      <c r="O691" s="255">
        <f t="shared" si="255"/>
        <v>34.699999999999996</v>
      </c>
      <c r="P691" s="255">
        <f t="shared" si="255"/>
        <v>41</v>
      </c>
      <c r="Q691" s="255">
        <f t="shared" si="255"/>
        <v>41</v>
      </c>
      <c r="R691" s="255">
        <f t="shared" si="255"/>
        <v>75</v>
      </c>
      <c r="S691" s="255">
        <f t="shared" si="255"/>
        <v>75</v>
      </c>
      <c r="T691" s="14"/>
    </row>
    <row r="692" spans="1:20" ht="22.5">
      <c r="A692" s="327"/>
      <c r="B692" s="322"/>
      <c r="C692" s="104" t="s">
        <v>36</v>
      </c>
      <c r="D692" s="137"/>
      <c r="E692" s="137"/>
      <c r="F692" s="137"/>
      <c r="G692" s="137"/>
      <c r="H692" s="255"/>
      <c r="I692" s="255"/>
      <c r="J692" s="228"/>
      <c r="K692" s="228"/>
      <c r="L692" s="228"/>
      <c r="M692" s="228"/>
      <c r="N692" s="228"/>
      <c r="O692" s="228"/>
      <c r="P692" s="228"/>
      <c r="Q692" s="228"/>
      <c r="R692" s="228"/>
      <c r="S692" s="228"/>
      <c r="T692" s="14"/>
    </row>
    <row r="693" spans="1:20" ht="33.75">
      <c r="A693" s="327"/>
      <c r="B693" s="322"/>
      <c r="C693" s="104" t="s">
        <v>508</v>
      </c>
      <c r="D693" s="137" t="s">
        <v>496</v>
      </c>
      <c r="E693" s="137" t="s">
        <v>75</v>
      </c>
      <c r="F693" s="137" t="s">
        <v>575</v>
      </c>
      <c r="G693" s="137" t="s">
        <v>550</v>
      </c>
      <c r="H693" s="255">
        <v>15.5</v>
      </c>
      <c r="I693" s="255">
        <v>15.5</v>
      </c>
      <c r="J693" s="228">
        <v>20</v>
      </c>
      <c r="K693" s="228">
        <v>4.9</v>
      </c>
      <c r="L693" s="228">
        <v>20</v>
      </c>
      <c r="M693" s="228">
        <v>18.4</v>
      </c>
      <c r="N693" s="228">
        <v>20</v>
      </c>
      <c r="O693" s="228">
        <v>18.4</v>
      </c>
      <c r="P693" s="228">
        <v>24.7</v>
      </c>
      <c r="Q693" s="228">
        <v>24.7</v>
      </c>
      <c r="R693" s="228">
        <v>20</v>
      </c>
      <c r="S693" s="228">
        <v>20</v>
      </c>
      <c r="T693" s="14"/>
    </row>
    <row r="694" spans="1:20" ht="33.75">
      <c r="A694" s="327"/>
      <c r="B694" s="322"/>
      <c r="C694" s="104" t="s">
        <v>508</v>
      </c>
      <c r="D694" s="137" t="s">
        <v>496</v>
      </c>
      <c r="E694" s="137" t="s">
        <v>75</v>
      </c>
      <c r="F694" s="137" t="s">
        <v>575</v>
      </c>
      <c r="G694" s="137" t="s">
        <v>500</v>
      </c>
      <c r="H694" s="255">
        <v>9.5</v>
      </c>
      <c r="I694" s="255">
        <v>9.5</v>
      </c>
      <c r="J694" s="228">
        <v>10</v>
      </c>
      <c r="K694" s="228">
        <v>7.5</v>
      </c>
      <c r="L694" s="228">
        <v>10</v>
      </c>
      <c r="M694" s="228">
        <v>7.5</v>
      </c>
      <c r="N694" s="228">
        <v>10</v>
      </c>
      <c r="O694" s="228">
        <v>7.5</v>
      </c>
      <c r="P694" s="228">
        <v>7.5</v>
      </c>
      <c r="Q694" s="228">
        <v>7.5</v>
      </c>
      <c r="R694" s="228">
        <v>10</v>
      </c>
      <c r="S694" s="228">
        <v>10</v>
      </c>
      <c r="T694" s="14"/>
    </row>
    <row r="695" spans="1:20" ht="33.75">
      <c r="A695" s="327"/>
      <c r="B695" s="322"/>
      <c r="C695" s="104" t="s">
        <v>508</v>
      </c>
      <c r="D695" s="137" t="s">
        <v>496</v>
      </c>
      <c r="E695" s="137" t="s">
        <v>75</v>
      </c>
      <c r="F695" s="137" t="s">
        <v>575</v>
      </c>
      <c r="G695" s="137" t="s">
        <v>551</v>
      </c>
      <c r="H695" s="255">
        <v>0</v>
      </c>
      <c r="I695" s="255">
        <v>0</v>
      </c>
      <c r="J695" s="228">
        <v>5</v>
      </c>
      <c r="K695" s="228">
        <v>5</v>
      </c>
      <c r="L695" s="228">
        <v>5</v>
      </c>
      <c r="M695" s="228">
        <v>5</v>
      </c>
      <c r="N695" s="228">
        <v>5</v>
      </c>
      <c r="O695" s="228">
        <v>5</v>
      </c>
      <c r="P695" s="228">
        <v>5</v>
      </c>
      <c r="Q695" s="228">
        <v>5</v>
      </c>
      <c r="R695" s="228">
        <v>0</v>
      </c>
      <c r="S695" s="228">
        <v>0</v>
      </c>
      <c r="T695" s="14"/>
    </row>
    <row r="696" spans="1:20" ht="33.75">
      <c r="A696" s="327"/>
      <c r="B696" s="323"/>
      <c r="C696" s="104" t="s">
        <v>508</v>
      </c>
      <c r="D696" s="137" t="s">
        <v>496</v>
      </c>
      <c r="E696" s="137" t="s">
        <v>75</v>
      </c>
      <c r="F696" s="137" t="s">
        <v>575</v>
      </c>
      <c r="G696" s="137" t="s">
        <v>532</v>
      </c>
      <c r="H696" s="255">
        <v>40.4</v>
      </c>
      <c r="I696" s="255">
        <v>40.4</v>
      </c>
      <c r="J696" s="228">
        <v>40</v>
      </c>
      <c r="K696" s="228">
        <v>3.8</v>
      </c>
      <c r="L696" s="228">
        <v>40</v>
      </c>
      <c r="M696" s="228">
        <v>3.8</v>
      </c>
      <c r="N696" s="228">
        <v>40</v>
      </c>
      <c r="O696" s="228">
        <v>3.8</v>
      </c>
      <c r="P696" s="228">
        <v>3.8</v>
      </c>
      <c r="Q696" s="228">
        <v>3.8</v>
      </c>
      <c r="R696" s="228">
        <v>45</v>
      </c>
      <c r="S696" s="228">
        <v>45</v>
      </c>
      <c r="T696" s="14"/>
    </row>
    <row r="697" spans="1:20" ht="22.5" customHeight="1">
      <c r="A697" s="327"/>
      <c r="B697" s="321" t="s">
        <v>690</v>
      </c>
      <c r="C697" s="104" t="s">
        <v>23</v>
      </c>
      <c r="D697" s="137" t="s">
        <v>496</v>
      </c>
      <c r="E697" s="137" t="s">
        <v>75</v>
      </c>
      <c r="F697" s="137" t="s">
        <v>576</v>
      </c>
      <c r="G697" s="137" t="s">
        <v>552</v>
      </c>
      <c r="H697" s="255">
        <f>H699</f>
        <v>193.1</v>
      </c>
      <c r="I697" s="255">
        <f aca="true" t="shared" si="256" ref="I697:S697">I699</f>
        <v>193.1</v>
      </c>
      <c r="J697" s="255">
        <f t="shared" si="256"/>
        <v>300</v>
      </c>
      <c r="K697" s="255">
        <f t="shared" si="256"/>
        <v>0</v>
      </c>
      <c r="L697" s="255">
        <f t="shared" si="256"/>
        <v>300</v>
      </c>
      <c r="M697" s="255">
        <f t="shared" si="256"/>
        <v>0</v>
      </c>
      <c r="N697" s="255">
        <f t="shared" si="256"/>
        <v>300</v>
      </c>
      <c r="O697" s="255">
        <f t="shared" si="256"/>
        <v>299.8</v>
      </c>
      <c r="P697" s="255">
        <f t="shared" si="256"/>
        <v>299.8</v>
      </c>
      <c r="Q697" s="255">
        <f t="shared" si="256"/>
        <v>299.8</v>
      </c>
      <c r="R697" s="255">
        <f t="shared" si="256"/>
        <v>300</v>
      </c>
      <c r="S697" s="255">
        <f t="shared" si="256"/>
        <v>193.1</v>
      </c>
      <c r="T697" s="14"/>
    </row>
    <row r="698" spans="1:20" ht="22.5">
      <c r="A698" s="327"/>
      <c r="B698" s="322"/>
      <c r="C698" s="104" t="s">
        <v>36</v>
      </c>
      <c r="D698" s="137"/>
      <c r="E698" s="137"/>
      <c r="F698" s="137"/>
      <c r="G698" s="137"/>
      <c r="H698" s="255"/>
      <c r="I698" s="255"/>
      <c r="J698" s="228"/>
      <c r="K698" s="228"/>
      <c r="L698" s="228"/>
      <c r="M698" s="228"/>
      <c r="N698" s="228"/>
      <c r="O698" s="228"/>
      <c r="P698" s="228"/>
      <c r="Q698" s="228"/>
      <c r="R698" s="228"/>
      <c r="S698" s="228"/>
      <c r="T698" s="14"/>
    </row>
    <row r="699" spans="1:20" ht="33.75">
      <c r="A699" s="327"/>
      <c r="B699" s="323"/>
      <c r="C699" s="104" t="s">
        <v>508</v>
      </c>
      <c r="D699" s="137" t="s">
        <v>496</v>
      </c>
      <c r="E699" s="137" t="s">
        <v>75</v>
      </c>
      <c r="F699" s="137" t="s">
        <v>576</v>
      </c>
      <c r="G699" s="137" t="s">
        <v>552</v>
      </c>
      <c r="H699" s="255">
        <v>193.1</v>
      </c>
      <c r="I699" s="255">
        <v>193.1</v>
      </c>
      <c r="J699" s="228">
        <v>300</v>
      </c>
      <c r="K699" s="228">
        <v>0</v>
      </c>
      <c r="L699" s="228">
        <v>300</v>
      </c>
      <c r="M699" s="228">
        <v>0</v>
      </c>
      <c r="N699" s="228">
        <v>300</v>
      </c>
      <c r="O699" s="228">
        <v>299.8</v>
      </c>
      <c r="P699" s="228">
        <v>299.8</v>
      </c>
      <c r="Q699" s="228">
        <v>299.8</v>
      </c>
      <c r="R699" s="228">
        <v>300</v>
      </c>
      <c r="S699" s="228">
        <v>193.1</v>
      </c>
      <c r="T699" s="14"/>
    </row>
    <row r="700" spans="1:20" ht="22.5">
      <c r="A700" s="401"/>
      <c r="B700" s="321" t="s">
        <v>724</v>
      </c>
      <c r="C700" s="104" t="s">
        <v>23</v>
      </c>
      <c r="D700" s="137" t="s">
        <v>496</v>
      </c>
      <c r="E700" s="137" t="s">
        <v>75</v>
      </c>
      <c r="F700" s="137" t="s">
        <v>725</v>
      </c>
      <c r="G700" s="137" t="s">
        <v>553</v>
      </c>
      <c r="H700" s="255">
        <f>H702</f>
        <v>97.3</v>
      </c>
      <c r="I700" s="255">
        <f aca="true" t="shared" si="257" ref="I700:S700">I702</f>
        <v>97.3</v>
      </c>
      <c r="J700" s="255">
        <f t="shared" si="257"/>
        <v>0</v>
      </c>
      <c r="K700" s="255">
        <f t="shared" si="257"/>
        <v>0</v>
      </c>
      <c r="L700" s="255">
        <f t="shared" si="257"/>
        <v>200</v>
      </c>
      <c r="M700" s="255">
        <f t="shared" si="257"/>
        <v>0</v>
      </c>
      <c r="N700" s="255">
        <f t="shared" si="257"/>
        <v>200</v>
      </c>
      <c r="O700" s="255">
        <f t="shared" si="257"/>
        <v>200</v>
      </c>
      <c r="P700" s="255">
        <f t="shared" si="257"/>
        <v>200</v>
      </c>
      <c r="Q700" s="255">
        <f t="shared" si="257"/>
        <v>200</v>
      </c>
      <c r="R700" s="255">
        <f t="shared" si="257"/>
        <v>0</v>
      </c>
      <c r="S700" s="255">
        <f t="shared" si="257"/>
        <v>0</v>
      </c>
      <c r="T700" s="14"/>
    </row>
    <row r="701" spans="1:20" ht="22.5">
      <c r="A701" s="402"/>
      <c r="B701" s="322"/>
      <c r="C701" s="104" t="s">
        <v>36</v>
      </c>
      <c r="D701" s="137"/>
      <c r="E701" s="137"/>
      <c r="F701" s="137"/>
      <c r="G701" s="137"/>
      <c r="H701" s="255"/>
      <c r="I701" s="255"/>
      <c r="J701" s="228"/>
      <c r="K701" s="228"/>
      <c r="L701" s="228"/>
      <c r="M701" s="228"/>
      <c r="N701" s="228"/>
      <c r="O701" s="228"/>
      <c r="P701" s="228"/>
      <c r="Q701" s="228"/>
      <c r="R701" s="228"/>
      <c r="S701" s="228"/>
      <c r="T701" s="14"/>
    </row>
    <row r="702" spans="1:20" ht="33.75">
      <c r="A702" s="404"/>
      <c r="B702" s="323"/>
      <c r="C702" s="104" t="s">
        <v>508</v>
      </c>
      <c r="D702" s="137" t="s">
        <v>496</v>
      </c>
      <c r="E702" s="137" t="s">
        <v>75</v>
      </c>
      <c r="F702" s="137" t="s">
        <v>725</v>
      </c>
      <c r="G702" s="137" t="s">
        <v>553</v>
      </c>
      <c r="H702" s="255">
        <v>97.3</v>
      </c>
      <c r="I702" s="255">
        <v>97.3</v>
      </c>
      <c r="J702" s="228">
        <v>0</v>
      </c>
      <c r="K702" s="228">
        <v>0</v>
      </c>
      <c r="L702" s="228">
        <v>200</v>
      </c>
      <c r="M702" s="228">
        <v>0</v>
      </c>
      <c r="N702" s="228">
        <v>200</v>
      </c>
      <c r="O702" s="228">
        <v>200</v>
      </c>
      <c r="P702" s="228">
        <v>200</v>
      </c>
      <c r="Q702" s="228">
        <v>200</v>
      </c>
      <c r="R702" s="228">
        <v>0</v>
      </c>
      <c r="S702" s="228">
        <v>0</v>
      </c>
      <c r="T702" s="14"/>
    </row>
    <row r="703" spans="1:20" ht="22.5" customHeight="1">
      <c r="A703" s="401"/>
      <c r="B703" s="321" t="s">
        <v>932</v>
      </c>
      <c r="C703" s="104" t="s">
        <v>23</v>
      </c>
      <c r="D703" s="137" t="s">
        <v>496</v>
      </c>
      <c r="E703" s="137" t="s">
        <v>75</v>
      </c>
      <c r="F703" s="137" t="s">
        <v>725</v>
      </c>
      <c r="G703" s="137" t="s">
        <v>553</v>
      </c>
      <c r="H703" s="255">
        <f>H705</f>
        <v>9.6</v>
      </c>
      <c r="I703" s="255">
        <f aca="true" t="shared" si="258" ref="I703:S703">I705</f>
        <v>9.6</v>
      </c>
      <c r="J703" s="255">
        <f t="shared" si="258"/>
        <v>0</v>
      </c>
      <c r="K703" s="255">
        <f t="shared" si="258"/>
        <v>0</v>
      </c>
      <c r="L703" s="255">
        <f t="shared" si="258"/>
        <v>0</v>
      </c>
      <c r="M703" s="255">
        <f t="shared" si="258"/>
        <v>0</v>
      </c>
      <c r="N703" s="255">
        <f t="shared" si="258"/>
        <v>0</v>
      </c>
      <c r="O703" s="255">
        <f t="shared" si="258"/>
        <v>0</v>
      </c>
      <c r="P703" s="255">
        <f t="shared" si="258"/>
        <v>20</v>
      </c>
      <c r="Q703" s="255">
        <f t="shared" si="258"/>
        <v>20</v>
      </c>
      <c r="R703" s="255">
        <f t="shared" si="258"/>
        <v>20</v>
      </c>
      <c r="S703" s="255">
        <f t="shared" si="258"/>
        <v>20</v>
      </c>
      <c r="T703" s="14"/>
    </row>
    <row r="704" spans="1:20" ht="22.5">
      <c r="A704" s="402"/>
      <c r="B704" s="322"/>
      <c r="C704" s="104" t="s">
        <v>36</v>
      </c>
      <c r="D704" s="137"/>
      <c r="E704" s="137"/>
      <c r="F704" s="137"/>
      <c r="G704" s="137"/>
      <c r="H704" s="255"/>
      <c r="I704" s="255"/>
      <c r="J704" s="228"/>
      <c r="K704" s="228"/>
      <c r="L704" s="228"/>
      <c r="M704" s="228"/>
      <c r="N704" s="228"/>
      <c r="O704" s="228"/>
      <c r="P704" s="228"/>
      <c r="Q704" s="228"/>
      <c r="R704" s="228"/>
      <c r="S704" s="228"/>
      <c r="T704" s="14"/>
    </row>
    <row r="705" spans="1:20" ht="33.75">
      <c r="A705" s="404"/>
      <c r="B705" s="323"/>
      <c r="C705" s="104" t="s">
        <v>508</v>
      </c>
      <c r="D705" s="137" t="s">
        <v>496</v>
      </c>
      <c r="E705" s="137" t="s">
        <v>75</v>
      </c>
      <c r="F705" s="137" t="s">
        <v>725</v>
      </c>
      <c r="G705" s="137" t="s">
        <v>553</v>
      </c>
      <c r="H705" s="255">
        <v>9.6</v>
      </c>
      <c r="I705" s="255">
        <v>9.6</v>
      </c>
      <c r="J705" s="228">
        <v>0</v>
      </c>
      <c r="K705" s="228">
        <v>0</v>
      </c>
      <c r="L705" s="228">
        <v>0</v>
      </c>
      <c r="M705" s="228">
        <v>0</v>
      </c>
      <c r="N705" s="228">
        <v>0</v>
      </c>
      <c r="O705" s="228">
        <v>0</v>
      </c>
      <c r="P705" s="228">
        <v>20</v>
      </c>
      <c r="Q705" s="228">
        <v>20</v>
      </c>
      <c r="R705" s="228">
        <v>20</v>
      </c>
      <c r="S705" s="228">
        <v>20</v>
      </c>
      <c r="T705" s="14"/>
    </row>
    <row r="706" spans="1:20" ht="22.5">
      <c r="A706" s="431" t="s">
        <v>639</v>
      </c>
      <c r="B706" s="324" t="s">
        <v>665</v>
      </c>
      <c r="C706" s="23" t="s">
        <v>23</v>
      </c>
      <c r="D706" s="134" t="s">
        <v>496</v>
      </c>
      <c r="E706" s="134" t="s">
        <v>76</v>
      </c>
      <c r="F706" s="134"/>
      <c r="G706" s="134"/>
      <c r="H706" s="261">
        <f>H708</f>
        <v>2053.8</v>
      </c>
      <c r="I706" s="261">
        <f aca="true" t="shared" si="259" ref="I706:S706">I708</f>
        <v>2053.8</v>
      </c>
      <c r="J706" s="261">
        <f t="shared" si="259"/>
        <v>848.5</v>
      </c>
      <c r="K706" s="261">
        <f t="shared" si="259"/>
        <v>0</v>
      </c>
      <c r="L706" s="261">
        <f t="shared" si="259"/>
        <v>2533</v>
      </c>
      <c r="M706" s="261">
        <f t="shared" si="259"/>
        <v>1916.9</v>
      </c>
      <c r="N706" s="261">
        <f t="shared" si="259"/>
        <v>2533</v>
      </c>
      <c r="O706" s="261">
        <f t="shared" si="259"/>
        <v>2533</v>
      </c>
      <c r="P706" s="261">
        <f t="shared" si="259"/>
        <v>2533</v>
      </c>
      <c r="Q706" s="261">
        <f t="shared" si="259"/>
        <v>2533</v>
      </c>
      <c r="R706" s="261">
        <f t="shared" si="259"/>
        <v>291.3</v>
      </c>
      <c r="S706" s="261">
        <f t="shared" si="259"/>
        <v>291.3</v>
      </c>
      <c r="T706" s="14"/>
    </row>
    <row r="707" spans="1:20" ht="22.5">
      <c r="A707" s="431"/>
      <c r="B707" s="325"/>
      <c r="C707" s="23" t="s">
        <v>36</v>
      </c>
      <c r="D707" s="134" t="s">
        <v>496</v>
      </c>
      <c r="E707" s="134" t="s">
        <v>76</v>
      </c>
      <c r="F707" s="134"/>
      <c r="G707" s="134"/>
      <c r="H707" s="261"/>
      <c r="I707" s="261"/>
      <c r="J707" s="253"/>
      <c r="K707" s="228"/>
      <c r="L707" s="253"/>
      <c r="M707" s="253"/>
      <c r="N707" s="228"/>
      <c r="O707" s="253"/>
      <c r="P707" s="253"/>
      <c r="Q707" s="253"/>
      <c r="R707" s="253"/>
      <c r="S707" s="253"/>
      <c r="T707" s="14"/>
    </row>
    <row r="708" spans="1:20" ht="33.75">
      <c r="A708" s="431"/>
      <c r="B708" s="326"/>
      <c r="C708" s="23" t="s">
        <v>508</v>
      </c>
      <c r="D708" s="134" t="s">
        <v>496</v>
      </c>
      <c r="E708" s="134" t="s">
        <v>76</v>
      </c>
      <c r="F708" s="134"/>
      <c r="G708" s="134"/>
      <c r="H708" s="261">
        <f>H709+H712+H715</f>
        <v>2053.8</v>
      </c>
      <c r="I708" s="261">
        <f aca="true" t="shared" si="260" ref="I708:S708">I709+I712+I715</f>
        <v>2053.8</v>
      </c>
      <c r="J708" s="261">
        <f t="shared" si="260"/>
        <v>848.5</v>
      </c>
      <c r="K708" s="261">
        <f t="shared" si="260"/>
        <v>0</v>
      </c>
      <c r="L708" s="261">
        <f t="shared" si="260"/>
        <v>2533</v>
      </c>
      <c r="M708" s="261">
        <f t="shared" si="260"/>
        <v>1916.9</v>
      </c>
      <c r="N708" s="261">
        <f t="shared" si="260"/>
        <v>2533</v>
      </c>
      <c r="O708" s="261">
        <f t="shared" si="260"/>
        <v>2533</v>
      </c>
      <c r="P708" s="261">
        <f t="shared" si="260"/>
        <v>2533</v>
      </c>
      <c r="Q708" s="261">
        <f t="shared" si="260"/>
        <v>2533</v>
      </c>
      <c r="R708" s="261">
        <f t="shared" si="260"/>
        <v>291.3</v>
      </c>
      <c r="S708" s="261">
        <f t="shared" si="260"/>
        <v>291.3</v>
      </c>
      <c r="T708" s="14"/>
    </row>
    <row r="709" spans="1:20" ht="22.5">
      <c r="A709" s="415"/>
      <c r="B709" s="321" t="s">
        <v>705</v>
      </c>
      <c r="C709" s="104" t="s">
        <v>23</v>
      </c>
      <c r="D709" s="137" t="s">
        <v>496</v>
      </c>
      <c r="E709" s="137" t="s">
        <v>76</v>
      </c>
      <c r="F709" s="137" t="s">
        <v>903</v>
      </c>
      <c r="G709" s="137" t="s">
        <v>577</v>
      </c>
      <c r="H709" s="261">
        <f>H711</f>
        <v>0</v>
      </c>
      <c r="I709" s="261">
        <f aca="true" t="shared" si="261" ref="I709:S709">I711</f>
        <v>0</v>
      </c>
      <c r="J709" s="261">
        <f t="shared" si="261"/>
        <v>0</v>
      </c>
      <c r="K709" s="261">
        <f t="shared" si="261"/>
        <v>0</v>
      </c>
      <c r="L709" s="261">
        <f t="shared" si="261"/>
        <v>1624.6</v>
      </c>
      <c r="M709" s="261">
        <f t="shared" si="261"/>
        <v>1229.5</v>
      </c>
      <c r="N709" s="261">
        <f t="shared" si="261"/>
        <v>1624.6</v>
      </c>
      <c r="O709" s="261">
        <f t="shared" si="261"/>
        <v>1624.6</v>
      </c>
      <c r="P709" s="261">
        <f t="shared" si="261"/>
        <v>1624.6</v>
      </c>
      <c r="Q709" s="261">
        <f t="shared" si="261"/>
        <v>1624.6</v>
      </c>
      <c r="R709" s="261">
        <f t="shared" si="261"/>
        <v>0</v>
      </c>
      <c r="S709" s="261">
        <f t="shared" si="261"/>
        <v>0</v>
      </c>
      <c r="T709" s="14"/>
    </row>
    <row r="710" spans="1:20" ht="22.5">
      <c r="A710" s="416"/>
      <c r="B710" s="322"/>
      <c r="C710" s="104" t="s">
        <v>36</v>
      </c>
      <c r="D710" s="137"/>
      <c r="E710" s="137"/>
      <c r="F710" s="137"/>
      <c r="G710" s="137"/>
      <c r="H710" s="261"/>
      <c r="I710" s="261"/>
      <c r="J710" s="228"/>
      <c r="K710" s="228"/>
      <c r="L710" s="228"/>
      <c r="M710" s="228"/>
      <c r="N710" s="228"/>
      <c r="O710" s="228"/>
      <c r="P710" s="228"/>
      <c r="Q710" s="228"/>
      <c r="R710" s="228"/>
      <c r="S710" s="228"/>
      <c r="T710" s="14"/>
    </row>
    <row r="711" spans="1:20" ht="33.75">
      <c r="A711" s="417"/>
      <c r="B711" s="323"/>
      <c r="C711" s="104" t="s">
        <v>508</v>
      </c>
      <c r="D711" s="137" t="s">
        <v>496</v>
      </c>
      <c r="E711" s="137" t="s">
        <v>76</v>
      </c>
      <c r="F711" s="137" t="s">
        <v>903</v>
      </c>
      <c r="G711" s="137" t="s">
        <v>577</v>
      </c>
      <c r="H711" s="261">
        <v>0</v>
      </c>
      <c r="I711" s="261">
        <v>0</v>
      </c>
      <c r="J711" s="228">
        <v>0</v>
      </c>
      <c r="K711" s="228">
        <v>0</v>
      </c>
      <c r="L711" s="228">
        <v>1624.6</v>
      </c>
      <c r="M711" s="228">
        <v>1229.5</v>
      </c>
      <c r="N711" s="228">
        <v>1624.6</v>
      </c>
      <c r="O711" s="228">
        <v>1624.6</v>
      </c>
      <c r="P711" s="228">
        <v>1624.6</v>
      </c>
      <c r="Q711" s="228">
        <v>1624.6</v>
      </c>
      <c r="R711" s="228">
        <v>0</v>
      </c>
      <c r="S711" s="228">
        <v>0</v>
      </c>
      <c r="T711" s="14"/>
    </row>
    <row r="712" spans="1:20" ht="22.5">
      <c r="A712" s="415"/>
      <c r="B712" s="321" t="s">
        <v>121</v>
      </c>
      <c r="C712" s="104" t="s">
        <v>23</v>
      </c>
      <c r="D712" s="137" t="s">
        <v>496</v>
      </c>
      <c r="E712" s="137" t="s">
        <v>76</v>
      </c>
      <c r="F712" s="137" t="s">
        <v>578</v>
      </c>
      <c r="G712" s="137" t="s">
        <v>577</v>
      </c>
      <c r="H712" s="255">
        <f>H714</f>
        <v>1299</v>
      </c>
      <c r="I712" s="255">
        <f aca="true" t="shared" si="262" ref="I712:S712">I714</f>
        <v>1299</v>
      </c>
      <c r="J712" s="255">
        <f t="shared" si="262"/>
        <v>0</v>
      </c>
      <c r="K712" s="255">
        <f t="shared" si="262"/>
        <v>0</v>
      </c>
      <c r="L712" s="255">
        <f t="shared" si="262"/>
        <v>0</v>
      </c>
      <c r="M712" s="255">
        <f t="shared" si="262"/>
        <v>0</v>
      </c>
      <c r="N712" s="255">
        <f t="shared" si="262"/>
        <v>0</v>
      </c>
      <c r="O712" s="255">
        <f t="shared" si="262"/>
        <v>0</v>
      </c>
      <c r="P712" s="255">
        <f t="shared" si="262"/>
        <v>0</v>
      </c>
      <c r="Q712" s="255">
        <f t="shared" si="262"/>
        <v>0</v>
      </c>
      <c r="R712" s="255">
        <f t="shared" si="262"/>
        <v>0</v>
      </c>
      <c r="S712" s="255">
        <f t="shared" si="262"/>
        <v>0</v>
      </c>
      <c r="T712" s="14"/>
    </row>
    <row r="713" spans="1:20" ht="22.5">
      <c r="A713" s="416"/>
      <c r="B713" s="322"/>
      <c r="C713" s="104" t="s">
        <v>36</v>
      </c>
      <c r="D713" s="137"/>
      <c r="E713" s="137"/>
      <c r="F713" s="137"/>
      <c r="G713" s="137"/>
      <c r="H713" s="255"/>
      <c r="I713" s="255"/>
      <c r="J713" s="228"/>
      <c r="K713" s="228"/>
      <c r="L713" s="228"/>
      <c r="M713" s="228"/>
      <c r="N713" s="228"/>
      <c r="O713" s="228"/>
      <c r="P713" s="228"/>
      <c r="Q713" s="228"/>
      <c r="R713" s="228"/>
      <c r="S713" s="228"/>
      <c r="T713" s="14"/>
    </row>
    <row r="714" spans="1:20" ht="33.75">
      <c r="A714" s="417"/>
      <c r="B714" s="323"/>
      <c r="C714" s="104" t="s">
        <v>508</v>
      </c>
      <c r="D714" s="137" t="s">
        <v>496</v>
      </c>
      <c r="E714" s="137" t="s">
        <v>76</v>
      </c>
      <c r="F714" s="137" t="s">
        <v>578</v>
      </c>
      <c r="G714" s="137" t="s">
        <v>577</v>
      </c>
      <c r="H714" s="255">
        <v>1299</v>
      </c>
      <c r="I714" s="255">
        <v>1299</v>
      </c>
      <c r="J714" s="228">
        <v>0</v>
      </c>
      <c r="K714" s="228">
        <v>0</v>
      </c>
      <c r="L714" s="228">
        <v>0</v>
      </c>
      <c r="M714" s="228">
        <v>0</v>
      </c>
      <c r="N714" s="228">
        <v>0</v>
      </c>
      <c r="O714" s="228">
        <v>0</v>
      </c>
      <c r="P714" s="228">
        <v>0</v>
      </c>
      <c r="Q714" s="228">
        <v>0</v>
      </c>
      <c r="R714" s="228">
        <v>0</v>
      </c>
      <c r="S714" s="228">
        <v>0</v>
      </c>
      <c r="T714" s="14"/>
    </row>
    <row r="715" spans="1:20" ht="22.5">
      <c r="A715" s="415"/>
      <c r="B715" s="321" t="s">
        <v>146</v>
      </c>
      <c r="C715" s="104" t="s">
        <v>23</v>
      </c>
      <c r="D715" s="137" t="s">
        <v>496</v>
      </c>
      <c r="E715" s="137" t="s">
        <v>76</v>
      </c>
      <c r="F715" s="137" t="s">
        <v>579</v>
      </c>
      <c r="G715" s="137" t="s">
        <v>577</v>
      </c>
      <c r="H715" s="255">
        <f>H717</f>
        <v>754.8</v>
      </c>
      <c r="I715" s="255">
        <f aca="true" t="shared" si="263" ref="I715:S715">I717</f>
        <v>754.8</v>
      </c>
      <c r="J715" s="255">
        <f t="shared" si="263"/>
        <v>848.5</v>
      </c>
      <c r="K715" s="255">
        <f t="shared" si="263"/>
        <v>0</v>
      </c>
      <c r="L715" s="255">
        <f t="shared" si="263"/>
        <v>908.4</v>
      </c>
      <c r="M715" s="255">
        <f t="shared" si="263"/>
        <v>687.4</v>
      </c>
      <c r="N715" s="255">
        <f t="shared" si="263"/>
        <v>908.4</v>
      </c>
      <c r="O715" s="255">
        <f t="shared" si="263"/>
        <v>908.4</v>
      </c>
      <c r="P715" s="255">
        <f t="shared" si="263"/>
        <v>908.4</v>
      </c>
      <c r="Q715" s="255">
        <f t="shared" si="263"/>
        <v>908.4</v>
      </c>
      <c r="R715" s="255">
        <f t="shared" si="263"/>
        <v>291.3</v>
      </c>
      <c r="S715" s="255">
        <f t="shared" si="263"/>
        <v>291.3</v>
      </c>
      <c r="T715" s="14"/>
    </row>
    <row r="716" spans="1:20" ht="22.5">
      <c r="A716" s="416"/>
      <c r="B716" s="322"/>
      <c r="C716" s="104" t="s">
        <v>36</v>
      </c>
      <c r="D716" s="137"/>
      <c r="E716" s="137"/>
      <c r="F716" s="137"/>
      <c r="G716" s="137"/>
      <c r="H716" s="255"/>
      <c r="I716" s="255"/>
      <c r="J716" s="228"/>
      <c r="K716" s="228"/>
      <c r="L716" s="228"/>
      <c r="M716" s="228"/>
      <c r="N716" s="228"/>
      <c r="O716" s="228"/>
      <c r="P716" s="228"/>
      <c r="Q716" s="228"/>
      <c r="R716" s="228"/>
      <c r="S716" s="228"/>
      <c r="T716" s="14"/>
    </row>
    <row r="717" spans="1:20" ht="33.75">
      <c r="A717" s="417"/>
      <c r="B717" s="323"/>
      <c r="C717" s="104" t="s">
        <v>508</v>
      </c>
      <c r="D717" s="137" t="s">
        <v>496</v>
      </c>
      <c r="E717" s="137" t="s">
        <v>76</v>
      </c>
      <c r="F717" s="137" t="s">
        <v>579</v>
      </c>
      <c r="G717" s="137" t="s">
        <v>577</v>
      </c>
      <c r="H717" s="255">
        <v>754.8</v>
      </c>
      <c r="I717" s="255">
        <v>754.8</v>
      </c>
      <c r="J717" s="228">
        <v>848.5</v>
      </c>
      <c r="K717" s="228">
        <v>0</v>
      </c>
      <c r="L717" s="228">
        <v>908.4</v>
      </c>
      <c r="M717" s="228">
        <v>687.4</v>
      </c>
      <c r="N717" s="228">
        <v>908.4</v>
      </c>
      <c r="O717" s="228">
        <v>908.4</v>
      </c>
      <c r="P717" s="228">
        <v>908.4</v>
      </c>
      <c r="Q717" s="228">
        <v>908.4</v>
      </c>
      <c r="R717" s="228">
        <v>291.3</v>
      </c>
      <c r="S717" s="228">
        <v>291.3</v>
      </c>
      <c r="T717" s="14"/>
    </row>
    <row r="718" spans="1:20" ht="22.5">
      <c r="A718" s="431" t="s">
        <v>666</v>
      </c>
      <c r="B718" s="321" t="s">
        <v>667</v>
      </c>
      <c r="C718" s="23" t="s">
        <v>23</v>
      </c>
      <c r="D718" s="134" t="s">
        <v>496</v>
      </c>
      <c r="E718" s="134" t="s">
        <v>75</v>
      </c>
      <c r="F718" s="134" t="s">
        <v>580</v>
      </c>
      <c r="G718" s="134"/>
      <c r="H718" s="255">
        <f>H720</f>
        <v>95</v>
      </c>
      <c r="I718" s="255">
        <f aca="true" t="shared" si="264" ref="I718:R718">I720</f>
        <v>20.2</v>
      </c>
      <c r="J718" s="255">
        <f t="shared" si="264"/>
        <v>95</v>
      </c>
      <c r="K718" s="255">
        <f t="shared" si="264"/>
        <v>13.2</v>
      </c>
      <c r="L718" s="255">
        <f t="shared" si="264"/>
        <v>95</v>
      </c>
      <c r="M718" s="255">
        <f t="shared" si="264"/>
        <v>24.4</v>
      </c>
      <c r="N718" s="255">
        <f t="shared" si="264"/>
        <v>95</v>
      </c>
      <c r="O718" s="255">
        <f t="shared" si="264"/>
        <v>24.4</v>
      </c>
      <c r="P718" s="255">
        <f t="shared" si="264"/>
        <v>28.5</v>
      </c>
      <c r="Q718" s="255">
        <f t="shared" si="264"/>
        <v>28.5</v>
      </c>
      <c r="R718" s="255">
        <f t="shared" si="264"/>
        <v>75</v>
      </c>
      <c r="S718" s="255">
        <f>S720</f>
        <v>50</v>
      </c>
      <c r="T718" s="14"/>
    </row>
    <row r="719" spans="1:20" ht="22.5">
      <c r="A719" s="327"/>
      <c r="B719" s="322"/>
      <c r="C719" s="23" t="s">
        <v>36</v>
      </c>
      <c r="D719" s="134"/>
      <c r="E719" s="134"/>
      <c r="F719" s="134"/>
      <c r="G719" s="134"/>
      <c r="H719" s="255"/>
      <c r="I719" s="255"/>
      <c r="J719" s="253"/>
      <c r="K719" s="253"/>
      <c r="L719" s="253"/>
      <c r="M719" s="253"/>
      <c r="N719" s="253"/>
      <c r="O719" s="253"/>
      <c r="P719" s="253"/>
      <c r="Q719" s="253"/>
      <c r="R719" s="253"/>
      <c r="S719" s="253"/>
      <c r="T719" s="14"/>
    </row>
    <row r="720" spans="1:20" ht="33.75">
      <c r="A720" s="327"/>
      <c r="B720" s="323"/>
      <c r="C720" s="23" t="s">
        <v>508</v>
      </c>
      <c r="D720" s="134" t="s">
        <v>496</v>
      </c>
      <c r="E720" s="134" t="s">
        <v>75</v>
      </c>
      <c r="F720" s="134" t="s">
        <v>580</v>
      </c>
      <c r="G720" s="134"/>
      <c r="H720" s="255">
        <f>H721</f>
        <v>95</v>
      </c>
      <c r="I720" s="255">
        <f aca="true" t="shared" si="265" ref="I720:S720">I721</f>
        <v>20.2</v>
      </c>
      <c r="J720" s="255">
        <f t="shared" si="265"/>
        <v>95</v>
      </c>
      <c r="K720" s="255">
        <f t="shared" si="265"/>
        <v>13.2</v>
      </c>
      <c r="L720" s="255">
        <f t="shared" si="265"/>
        <v>95</v>
      </c>
      <c r="M720" s="255">
        <f t="shared" si="265"/>
        <v>24.4</v>
      </c>
      <c r="N720" s="255">
        <f t="shared" si="265"/>
        <v>95</v>
      </c>
      <c r="O720" s="255">
        <f t="shared" si="265"/>
        <v>24.4</v>
      </c>
      <c r="P720" s="255">
        <f t="shared" si="265"/>
        <v>28.5</v>
      </c>
      <c r="Q720" s="255">
        <f t="shared" si="265"/>
        <v>28.5</v>
      </c>
      <c r="R720" s="255">
        <f t="shared" si="265"/>
        <v>75</v>
      </c>
      <c r="S720" s="255">
        <f t="shared" si="265"/>
        <v>50</v>
      </c>
      <c r="T720" s="14"/>
    </row>
    <row r="721" spans="1:20" ht="22.5">
      <c r="A721" s="424"/>
      <c r="B721" s="321" t="s">
        <v>492</v>
      </c>
      <c r="C721" s="104" t="s">
        <v>23</v>
      </c>
      <c r="D721" s="137" t="s">
        <v>496</v>
      </c>
      <c r="E721" s="137" t="s">
        <v>75</v>
      </c>
      <c r="F721" s="137" t="s">
        <v>580</v>
      </c>
      <c r="G721" s="137" t="s">
        <v>500</v>
      </c>
      <c r="H721" s="255">
        <f>H723</f>
        <v>95</v>
      </c>
      <c r="I721" s="255">
        <f aca="true" t="shared" si="266" ref="I721:S721">I723</f>
        <v>20.2</v>
      </c>
      <c r="J721" s="255">
        <f t="shared" si="266"/>
        <v>95</v>
      </c>
      <c r="K721" s="255">
        <f t="shared" si="266"/>
        <v>13.2</v>
      </c>
      <c r="L721" s="255">
        <f t="shared" si="266"/>
        <v>95</v>
      </c>
      <c r="M721" s="255">
        <f t="shared" si="266"/>
        <v>24.4</v>
      </c>
      <c r="N721" s="255">
        <f t="shared" si="266"/>
        <v>95</v>
      </c>
      <c r="O721" s="255">
        <f t="shared" si="266"/>
        <v>24.4</v>
      </c>
      <c r="P721" s="255">
        <f t="shared" si="266"/>
        <v>28.5</v>
      </c>
      <c r="Q721" s="255">
        <f t="shared" si="266"/>
        <v>28.5</v>
      </c>
      <c r="R721" s="255">
        <f t="shared" si="266"/>
        <v>75</v>
      </c>
      <c r="S721" s="255">
        <f t="shared" si="266"/>
        <v>50</v>
      </c>
      <c r="T721" s="14"/>
    </row>
    <row r="722" spans="1:20" ht="22.5">
      <c r="A722" s="424"/>
      <c r="B722" s="322"/>
      <c r="C722" s="104" t="s">
        <v>36</v>
      </c>
      <c r="D722" s="137"/>
      <c r="E722" s="137"/>
      <c r="F722" s="137"/>
      <c r="G722" s="137"/>
      <c r="H722" s="255"/>
      <c r="I722" s="255"/>
      <c r="J722" s="228"/>
      <c r="K722" s="228"/>
      <c r="L722" s="228"/>
      <c r="M722" s="228"/>
      <c r="N722" s="253"/>
      <c r="O722" s="228"/>
      <c r="P722" s="228"/>
      <c r="Q722" s="228"/>
      <c r="R722" s="228"/>
      <c r="S722" s="228"/>
      <c r="T722" s="14"/>
    </row>
    <row r="723" spans="1:20" ht="33.75">
      <c r="A723" s="424"/>
      <c r="B723" s="323"/>
      <c r="C723" s="104" t="s">
        <v>508</v>
      </c>
      <c r="D723" s="137" t="s">
        <v>496</v>
      </c>
      <c r="E723" s="137" t="s">
        <v>75</v>
      </c>
      <c r="F723" s="137" t="s">
        <v>580</v>
      </c>
      <c r="G723" s="137" t="s">
        <v>500</v>
      </c>
      <c r="H723" s="255">
        <v>95</v>
      </c>
      <c r="I723" s="255">
        <v>20.2</v>
      </c>
      <c r="J723" s="228">
        <v>95</v>
      </c>
      <c r="K723" s="228">
        <v>13.2</v>
      </c>
      <c r="L723" s="228">
        <v>95</v>
      </c>
      <c r="M723" s="228">
        <v>24.4</v>
      </c>
      <c r="N723" s="253">
        <v>95</v>
      </c>
      <c r="O723" s="228">
        <v>24.4</v>
      </c>
      <c r="P723" s="228">
        <v>28.5</v>
      </c>
      <c r="Q723" s="228">
        <v>28.5</v>
      </c>
      <c r="R723" s="228">
        <v>75</v>
      </c>
      <c r="S723" s="228">
        <v>50</v>
      </c>
      <c r="T723" s="14"/>
    </row>
    <row r="724" spans="1:20" ht="21" customHeight="1">
      <c r="A724" s="432" t="s">
        <v>87</v>
      </c>
      <c r="B724" s="432"/>
      <c r="C724" s="111" t="s">
        <v>23</v>
      </c>
      <c r="D724" s="143" t="s">
        <v>496</v>
      </c>
      <c r="E724" s="144"/>
      <c r="F724" s="144"/>
      <c r="G724" s="138"/>
      <c r="H724" s="260">
        <f>H726</f>
        <v>35703.5</v>
      </c>
      <c r="I724" s="260">
        <f aca="true" t="shared" si="267" ref="I724:S724">I726</f>
        <v>34105</v>
      </c>
      <c r="J724" s="260">
        <f t="shared" si="267"/>
        <v>27099.7</v>
      </c>
      <c r="K724" s="260">
        <f t="shared" si="267"/>
        <v>2495.3999999999996</v>
      </c>
      <c r="L724" s="260">
        <f t="shared" si="267"/>
        <v>29379.7</v>
      </c>
      <c r="M724" s="260">
        <f t="shared" si="267"/>
        <v>5885.3</v>
      </c>
      <c r="N724" s="260">
        <f t="shared" si="267"/>
        <v>36934.7</v>
      </c>
      <c r="O724" s="260">
        <f t="shared" si="267"/>
        <v>10477.4</v>
      </c>
      <c r="P724" s="260">
        <f t="shared" si="267"/>
        <v>26801.120000000003</v>
      </c>
      <c r="Q724" s="260">
        <f t="shared" si="267"/>
        <v>26165.219999999998</v>
      </c>
      <c r="R724" s="260">
        <f t="shared" si="267"/>
        <v>20397.1</v>
      </c>
      <c r="S724" s="260">
        <f t="shared" si="267"/>
        <v>17847.1</v>
      </c>
      <c r="T724" s="14"/>
    </row>
    <row r="725" spans="1:20" ht="21">
      <c r="A725" s="432"/>
      <c r="B725" s="432"/>
      <c r="C725" s="111" t="s">
        <v>36</v>
      </c>
      <c r="D725" s="143"/>
      <c r="E725" s="144"/>
      <c r="F725" s="144"/>
      <c r="G725" s="138"/>
      <c r="H725" s="255"/>
      <c r="I725" s="255"/>
      <c r="J725" s="232"/>
      <c r="K725" s="232"/>
      <c r="L725" s="260"/>
      <c r="M725" s="232"/>
      <c r="N725" s="232"/>
      <c r="O725" s="232"/>
      <c r="P725" s="232"/>
      <c r="Q725" s="232"/>
      <c r="R725" s="232"/>
      <c r="S725" s="232"/>
      <c r="T725" s="14"/>
    </row>
    <row r="726" spans="1:20" ht="31.5">
      <c r="A726" s="432"/>
      <c r="B726" s="432"/>
      <c r="C726" s="111" t="s">
        <v>508</v>
      </c>
      <c r="D726" s="143" t="s">
        <v>496</v>
      </c>
      <c r="E726" s="144"/>
      <c r="F726" s="144"/>
      <c r="G726" s="138"/>
      <c r="H726" s="260">
        <f>H727+H749+H755</f>
        <v>35703.5</v>
      </c>
      <c r="I726" s="260">
        <f aca="true" t="shared" si="268" ref="I726:S726">I727+I749+I755</f>
        <v>34105</v>
      </c>
      <c r="J726" s="260">
        <f t="shared" si="268"/>
        <v>27099.7</v>
      </c>
      <c r="K726" s="260">
        <f t="shared" si="268"/>
        <v>2495.3999999999996</v>
      </c>
      <c r="L726" s="260">
        <f t="shared" si="268"/>
        <v>29379.7</v>
      </c>
      <c r="M726" s="260">
        <f t="shared" si="268"/>
        <v>5885.3</v>
      </c>
      <c r="N726" s="260">
        <f t="shared" si="268"/>
        <v>36934.7</v>
      </c>
      <c r="O726" s="260">
        <f t="shared" si="268"/>
        <v>10477.4</v>
      </c>
      <c r="P726" s="260">
        <f t="shared" si="268"/>
        <v>26801.120000000003</v>
      </c>
      <c r="Q726" s="260">
        <f t="shared" si="268"/>
        <v>26165.219999999998</v>
      </c>
      <c r="R726" s="260">
        <f t="shared" si="268"/>
        <v>20397.1</v>
      </c>
      <c r="S726" s="260">
        <f t="shared" si="268"/>
        <v>17847.1</v>
      </c>
      <c r="T726" s="14"/>
    </row>
    <row r="727" spans="1:20" ht="22.5" customHeight="1">
      <c r="A727" s="433" t="s">
        <v>691</v>
      </c>
      <c r="B727" s="434" t="s">
        <v>692</v>
      </c>
      <c r="C727" s="23" t="s">
        <v>23</v>
      </c>
      <c r="D727" s="145" t="s">
        <v>496</v>
      </c>
      <c r="E727" s="145" t="s">
        <v>581</v>
      </c>
      <c r="F727" s="145"/>
      <c r="G727" s="138"/>
      <c r="H727" s="255">
        <f>H729</f>
        <v>8946</v>
      </c>
      <c r="I727" s="255">
        <f aca="true" t="shared" si="269" ref="I727:S727">I729</f>
        <v>8672</v>
      </c>
      <c r="J727" s="255">
        <f t="shared" si="269"/>
        <v>1520</v>
      </c>
      <c r="K727" s="255">
        <f t="shared" si="269"/>
        <v>0</v>
      </c>
      <c r="L727" s="255">
        <f t="shared" si="269"/>
        <v>4000</v>
      </c>
      <c r="M727" s="255">
        <f t="shared" si="269"/>
        <v>0</v>
      </c>
      <c r="N727" s="255">
        <f t="shared" si="269"/>
        <v>11603</v>
      </c>
      <c r="O727" s="255">
        <f t="shared" si="269"/>
        <v>0</v>
      </c>
      <c r="P727" s="265">
        <f t="shared" si="269"/>
        <v>10361.1</v>
      </c>
      <c r="Q727" s="265">
        <f t="shared" si="269"/>
        <v>10062.999999999998</v>
      </c>
      <c r="R727" s="255">
        <f t="shared" si="269"/>
        <v>20</v>
      </c>
      <c r="S727" s="255">
        <f t="shared" si="269"/>
        <v>20</v>
      </c>
      <c r="T727" s="14"/>
    </row>
    <row r="728" spans="1:20" ht="22.5">
      <c r="A728" s="433"/>
      <c r="B728" s="435"/>
      <c r="C728" s="23" t="s">
        <v>36</v>
      </c>
      <c r="D728" s="145"/>
      <c r="E728" s="145"/>
      <c r="F728" s="145"/>
      <c r="G728" s="138"/>
      <c r="H728" s="228"/>
      <c r="I728" s="228"/>
      <c r="J728" s="253"/>
      <c r="K728" s="253"/>
      <c r="L728" s="261"/>
      <c r="M728" s="253"/>
      <c r="N728" s="261"/>
      <c r="O728" s="253"/>
      <c r="P728" s="266"/>
      <c r="Q728" s="266"/>
      <c r="R728" s="253"/>
      <c r="S728" s="253"/>
      <c r="T728" s="14"/>
    </row>
    <row r="729" spans="1:20" ht="33.75">
      <c r="A729" s="433"/>
      <c r="B729" s="436"/>
      <c r="C729" s="23" t="s">
        <v>508</v>
      </c>
      <c r="D729" s="145" t="s">
        <v>496</v>
      </c>
      <c r="E729" s="145" t="s">
        <v>581</v>
      </c>
      <c r="F729" s="145"/>
      <c r="G729" s="138"/>
      <c r="H729" s="228">
        <f>H730+H735+H738+H741+H745</f>
        <v>8946</v>
      </c>
      <c r="I729" s="228">
        <f aca="true" t="shared" si="270" ref="I729:S729">I730+I735+I738+I741+I745</f>
        <v>8672</v>
      </c>
      <c r="J729" s="228">
        <f t="shared" si="270"/>
        <v>1520</v>
      </c>
      <c r="K729" s="228">
        <f t="shared" si="270"/>
        <v>0</v>
      </c>
      <c r="L729" s="228">
        <f t="shared" si="270"/>
        <v>4000</v>
      </c>
      <c r="M729" s="228">
        <f t="shared" si="270"/>
        <v>0</v>
      </c>
      <c r="N729" s="228">
        <f t="shared" si="270"/>
        <v>11603</v>
      </c>
      <c r="O729" s="228">
        <f t="shared" si="270"/>
        <v>0</v>
      </c>
      <c r="P729" s="243">
        <f t="shared" si="270"/>
        <v>10361.1</v>
      </c>
      <c r="Q729" s="243">
        <f t="shared" si="270"/>
        <v>10062.999999999998</v>
      </c>
      <c r="R729" s="228">
        <f t="shared" si="270"/>
        <v>20</v>
      </c>
      <c r="S729" s="228">
        <f t="shared" si="270"/>
        <v>20</v>
      </c>
      <c r="T729" s="14"/>
    </row>
    <row r="730" spans="1:20" ht="22.5">
      <c r="A730" s="424"/>
      <c r="B730" s="321" t="s">
        <v>123</v>
      </c>
      <c r="C730" s="104" t="s">
        <v>23</v>
      </c>
      <c r="D730" s="144" t="s">
        <v>496</v>
      </c>
      <c r="E730" s="144" t="s">
        <v>581</v>
      </c>
      <c r="F730" s="144" t="s">
        <v>582</v>
      </c>
      <c r="G730" s="138"/>
      <c r="H730" s="228">
        <f>H732+H734</f>
        <v>7791.3</v>
      </c>
      <c r="I730" s="228">
        <f aca="true" t="shared" si="271" ref="I730:S730">I732+I734</f>
        <v>7791.3</v>
      </c>
      <c r="J730" s="228">
        <f t="shared" si="271"/>
        <v>0</v>
      </c>
      <c r="K730" s="228">
        <f t="shared" si="271"/>
        <v>0</v>
      </c>
      <c r="L730" s="228">
        <f t="shared" si="271"/>
        <v>2300</v>
      </c>
      <c r="M730" s="228">
        <f t="shared" si="271"/>
        <v>0</v>
      </c>
      <c r="N730" s="228">
        <f t="shared" si="271"/>
        <v>10300</v>
      </c>
      <c r="O730" s="228">
        <f t="shared" si="271"/>
        <v>0</v>
      </c>
      <c r="P730" s="243">
        <f>P732+P734+P733</f>
        <v>10120.4</v>
      </c>
      <c r="Q730" s="243">
        <f>Q732+Q734+Q733</f>
        <v>10016.199999999999</v>
      </c>
      <c r="R730" s="228">
        <f t="shared" si="271"/>
        <v>0</v>
      </c>
      <c r="S730" s="228">
        <f t="shared" si="271"/>
        <v>0</v>
      </c>
      <c r="T730" s="14"/>
    </row>
    <row r="731" spans="1:20" ht="22.5">
      <c r="A731" s="424"/>
      <c r="B731" s="322"/>
      <c r="C731" s="104" t="s">
        <v>36</v>
      </c>
      <c r="D731" s="144"/>
      <c r="E731" s="144"/>
      <c r="F731" s="144"/>
      <c r="G731" s="138"/>
      <c r="H731" s="228"/>
      <c r="I731" s="228"/>
      <c r="J731" s="228"/>
      <c r="K731" s="228"/>
      <c r="L731" s="228"/>
      <c r="M731" s="228"/>
      <c r="N731" s="228"/>
      <c r="O731" s="228"/>
      <c r="P731" s="228"/>
      <c r="Q731" s="228"/>
      <c r="R731" s="253"/>
      <c r="S731" s="253"/>
      <c r="T731" s="14"/>
    </row>
    <row r="732" spans="1:20" ht="33.75">
      <c r="A732" s="424"/>
      <c r="B732" s="322"/>
      <c r="C732" s="104" t="s">
        <v>508</v>
      </c>
      <c r="D732" s="144" t="s">
        <v>496</v>
      </c>
      <c r="E732" s="144" t="s">
        <v>581</v>
      </c>
      <c r="F732" s="144" t="s">
        <v>933</v>
      </c>
      <c r="G732" s="138" t="s">
        <v>563</v>
      </c>
      <c r="H732" s="228">
        <v>0</v>
      </c>
      <c r="I732" s="228">
        <v>0</v>
      </c>
      <c r="J732" s="228">
        <v>0</v>
      </c>
      <c r="K732" s="228">
        <v>0</v>
      </c>
      <c r="L732" s="228">
        <v>2300</v>
      </c>
      <c r="M732" s="228">
        <v>0</v>
      </c>
      <c r="N732" s="228">
        <v>6300</v>
      </c>
      <c r="O732" s="228">
        <v>0</v>
      </c>
      <c r="P732" s="228">
        <v>6145.4</v>
      </c>
      <c r="Q732" s="228">
        <v>6110.9</v>
      </c>
      <c r="R732" s="253"/>
      <c r="S732" s="253"/>
      <c r="T732" s="14"/>
    </row>
    <row r="733" spans="1:20" ht="33.75">
      <c r="A733" s="424"/>
      <c r="B733" s="322"/>
      <c r="C733" s="104" t="s">
        <v>508</v>
      </c>
      <c r="D733" s="144" t="s">
        <v>496</v>
      </c>
      <c r="E733" s="144" t="s">
        <v>581</v>
      </c>
      <c r="F733" s="144" t="s">
        <v>933</v>
      </c>
      <c r="G733" s="138" t="s">
        <v>500</v>
      </c>
      <c r="H733" s="228">
        <v>0</v>
      </c>
      <c r="I733" s="228">
        <v>0</v>
      </c>
      <c r="J733" s="228">
        <v>0</v>
      </c>
      <c r="K733" s="228">
        <v>0</v>
      </c>
      <c r="L733" s="228">
        <v>0</v>
      </c>
      <c r="M733" s="228">
        <v>0</v>
      </c>
      <c r="N733" s="228">
        <v>0</v>
      </c>
      <c r="O733" s="228">
        <v>0</v>
      </c>
      <c r="P733" s="228">
        <v>154.6</v>
      </c>
      <c r="Q733" s="228">
        <v>84.9</v>
      </c>
      <c r="R733" s="253"/>
      <c r="S733" s="253"/>
      <c r="T733" s="14"/>
    </row>
    <row r="734" spans="1:20" ht="33.75">
      <c r="A734" s="424"/>
      <c r="B734" s="323"/>
      <c r="C734" s="104" t="s">
        <v>508</v>
      </c>
      <c r="D734" s="144" t="s">
        <v>496</v>
      </c>
      <c r="E734" s="144" t="s">
        <v>581</v>
      </c>
      <c r="F734" s="144" t="s">
        <v>933</v>
      </c>
      <c r="G734" s="138" t="s">
        <v>501</v>
      </c>
      <c r="H734" s="228">
        <v>7791.3</v>
      </c>
      <c r="I734" s="228">
        <v>7791.3</v>
      </c>
      <c r="J734" s="228">
        <v>0</v>
      </c>
      <c r="K734" s="228">
        <v>0</v>
      </c>
      <c r="L734" s="228">
        <v>0</v>
      </c>
      <c r="M734" s="228">
        <v>0</v>
      </c>
      <c r="N734" s="228">
        <v>4000</v>
      </c>
      <c r="O734" s="228">
        <v>0</v>
      </c>
      <c r="P734" s="228">
        <v>3820.4</v>
      </c>
      <c r="Q734" s="228">
        <v>3820.4</v>
      </c>
      <c r="R734" s="253"/>
      <c r="S734" s="253"/>
      <c r="T734" s="14"/>
    </row>
    <row r="735" spans="1:20" ht="22.5">
      <c r="A735" s="424"/>
      <c r="B735" s="321" t="s">
        <v>149</v>
      </c>
      <c r="C735" s="104" t="s">
        <v>23</v>
      </c>
      <c r="D735" s="144" t="s">
        <v>496</v>
      </c>
      <c r="E735" s="144" t="s">
        <v>581</v>
      </c>
      <c r="F735" s="144" t="s">
        <v>583</v>
      </c>
      <c r="G735" s="138" t="s">
        <v>584</v>
      </c>
      <c r="H735" s="228">
        <f>H737</f>
        <v>427.3</v>
      </c>
      <c r="I735" s="228">
        <f aca="true" t="shared" si="272" ref="I735:S735">I737</f>
        <v>425</v>
      </c>
      <c r="J735" s="228">
        <f t="shared" si="272"/>
        <v>700</v>
      </c>
      <c r="K735" s="228">
        <f t="shared" si="272"/>
        <v>0</v>
      </c>
      <c r="L735" s="228">
        <f t="shared" si="272"/>
        <v>0</v>
      </c>
      <c r="M735" s="228">
        <f t="shared" si="272"/>
        <v>0</v>
      </c>
      <c r="N735" s="228">
        <f t="shared" si="272"/>
        <v>0</v>
      </c>
      <c r="O735" s="228">
        <f t="shared" si="272"/>
        <v>0</v>
      </c>
      <c r="P735" s="228">
        <f t="shared" si="272"/>
        <v>0</v>
      </c>
      <c r="Q735" s="228">
        <f t="shared" si="272"/>
        <v>0</v>
      </c>
      <c r="R735" s="228">
        <f t="shared" si="272"/>
        <v>0</v>
      </c>
      <c r="S735" s="228">
        <f t="shared" si="272"/>
        <v>0</v>
      </c>
      <c r="T735" s="14"/>
    </row>
    <row r="736" spans="1:20" ht="22.5">
      <c r="A736" s="424"/>
      <c r="B736" s="322"/>
      <c r="C736" s="104" t="s">
        <v>36</v>
      </c>
      <c r="D736" s="144"/>
      <c r="E736" s="144"/>
      <c r="F736" s="144"/>
      <c r="G736" s="138"/>
      <c r="H736" s="228"/>
      <c r="I736" s="228"/>
      <c r="J736" s="228"/>
      <c r="K736" s="228"/>
      <c r="L736" s="228"/>
      <c r="M736" s="228"/>
      <c r="N736" s="228"/>
      <c r="O736" s="228"/>
      <c r="P736" s="228"/>
      <c r="Q736" s="228"/>
      <c r="R736" s="228"/>
      <c r="S736" s="228"/>
      <c r="T736" s="14"/>
    </row>
    <row r="737" spans="1:20" ht="33.75">
      <c r="A737" s="424"/>
      <c r="B737" s="322"/>
      <c r="C737" s="104" t="s">
        <v>508</v>
      </c>
      <c r="D737" s="144" t="s">
        <v>496</v>
      </c>
      <c r="E737" s="144" t="s">
        <v>581</v>
      </c>
      <c r="F737" s="144" t="s">
        <v>583</v>
      </c>
      <c r="G737" s="138" t="s">
        <v>501</v>
      </c>
      <c r="H737" s="228">
        <v>427.3</v>
      </c>
      <c r="I737" s="228">
        <v>425</v>
      </c>
      <c r="J737" s="228">
        <v>700</v>
      </c>
      <c r="K737" s="228">
        <v>0</v>
      </c>
      <c r="L737" s="228">
        <v>0</v>
      </c>
      <c r="M737" s="228">
        <v>0</v>
      </c>
      <c r="N737" s="228">
        <v>0</v>
      </c>
      <c r="O737" s="228">
        <v>0</v>
      </c>
      <c r="P737" s="228">
        <v>0</v>
      </c>
      <c r="Q737" s="228">
        <v>0</v>
      </c>
      <c r="R737" s="228">
        <v>0</v>
      </c>
      <c r="S737" s="228">
        <v>0</v>
      </c>
      <c r="T737" s="14"/>
    </row>
    <row r="738" spans="1:20" ht="22.5">
      <c r="A738" s="424"/>
      <c r="B738" s="321" t="s">
        <v>79</v>
      </c>
      <c r="C738" s="104" t="s">
        <v>23</v>
      </c>
      <c r="D738" s="144" t="s">
        <v>496</v>
      </c>
      <c r="E738" s="144" t="s">
        <v>581</v>
      </c>
      <c r="F738" s="144" t="s">
        <v>585</v>
      </c>
      <c r="G738" s="138" t="s">
        <v>501</v>
      </c>
      <c r="H738" s="228">
        <f>H740</f>
        <v>636.1</v>
      </c>
      <c r="I738" s="228">
        <f aca="true" t="shared" si="273" ref="I738:S738">I740</f>
        <v>370</v>
      </c>
      <c r="J738" s="228">
        <f t="shared" si="273"/>
        <v>800</v>
      </c>
      <c r="K738" s="228">
        <f t="shared" si="273"/>
        <v>0</v>
      </c>
      <c r="L738" s="228">
        <f t="shared" si="273"/>
        <v>0</v>
      </c>
      <c r="M738" s="228">
        <f t="shared" si="273"/>
        <v>0</v>
      </c>
      <c r="N738" s="228">
        <f t="shared" si="273"/>
        <v>0</v>
      </c>
      <c r="O738" s="228">
        <f t="shared" si="273"/>
        <v>0</v>
      </c>
      <c r="P738" s="228">
        <f t="shared" si="273"/>
        <v>0</v>
      </c>
      <c r="Q738" s="228">
        <f t="shared" si="273"/>
        <v>0</v>
      </c>
      <c r="R738" s="228">
        <f t="shared" si="273"/>
        <v>0</v>
      </c>
      <c r="S738" s="228">
        <f t="shared" si="273"/>
        <v>0</v>
      </c>
      <c r="T738" s="14"/>
    </row>
    <row r="739" spans="1:20" ht="22.5">
      <c r="A739" s="424"/>
      <c r="B739" s="322"/>
      <c r="C739" s="104" t="s">
        <v>36</v>
      </c>
      <c r="D739" s="144"/>
      <c r="E739" s="144"/>
      <c r="F739" s="144"/>
      <c r="G739" s="138"/>
      <c r="H739" s="228"/>
      <c r="I739" s="228"/>
      <c r="J739" s="228"/>
      <c r="K739" s="228"/>
      <c r="L739" s="228"/>
      <c r="M739" s="228"/>
      <c r="N739" s="228"/>
      <c r="O739" s="228"/>
      <c r="P739" s="228"/>
      <c r="Q739" s="228"/>
      <c r="R739" s="228"/>
      <c r="S739" s="228"/>
      <c r="T739" s="14"/>
    </row>
    <row r="740" spans="1:20" ht="33.75">
      <c r="A740" s="424"/>
      <c r="B740" s="323"/>
      <c r="C740" s="104" t="s">
        <v>508</v>
      </c>
      <c r="D740" s="144" t="s">
        <v>496</v>
      </c>
      <c r="E740" s="144" t="s">
        <v>581</v>
      </c>
      <c r="F740" s="144" t="s">
        <v>585</v>
      </c>
      <c r="G740" s="138" t="s">
        <v>501</v>
      </c>
      <c r="H740" s="228">
        <v>636.1</v>
      </c>
      <c r="I740" s="228">
        <v>370</v>
      </c>
      <c r="J740" s="228">
        <v>800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228">
        <v>0</v>
      </c>
      <c r="Q740" s="228">
        <v>0</v>
      </c>
      <c r="R740" s="228">
        <v>0</v>
      </c>
      <c r="S740" s="228">
        <v>0</v>
      </c>
      <c r="T740" s="14"/>
    </row>
    <row r="741" spans="1:20" ht="22.5">
      <c r="A741" s="424"/>
      <c r="B741" s="321" t="s">
        <v>885</v>
      </c>
      <c r="C741" s="104" t="s">
        <v>23</v>
      </c>
      <c r="D741" s="144" t="s">
        <v>496</v>
      </c>
      <c r="E741" s="144" t="s">
        <v>581</v>
      </c>
      <c r="F741" s="144" t="s">
        <v>586</v>
      </c>
      <c r="G741" s="138" t="s">
        <v>501</v>
      </c>
      <c r="H741" s="228">
        <f>H743+H744</f>
        <v>0</v>
      </c>
      <c r="I741" s="228">
        <f aca="true" t="shared" si="274" ref="I741:S741">I743+I744</f>
        <v>0</v>
      </c>
      <c r="J741" s="228">
        <f t="shared" si="274"/>
        <v>0</v>
      </c>
      <c r="K741" s="228">
        <f t="shared" si="274"/>
        <v>0</v>
      </c>
      <c r="L741" s="228">
        <f t="shared" si="274"/>
        <v>1700</v>
      </c>
      <c r="M741" s="228">
        <f t="shared" si="274"/>
        <v>0</v>
      </c>
      <c r="N741" s="228">
        <f t="shared" si="274"/>
        <v>1255</v>
      </c>
      <c r="O741" s="228">
        <f t="shared" si="274"/>
        <v>0</v>
      </c>
      <c r="P741" s="228">
        <f t="shared" si="274"/>
        <v>193</v>
      </c>
      <c r="Q741" s="228">
        <f t="shared" si="274"/>
        <v>0</v>
      </c>
      <c r="R741" s="228">
        <f t="shared" si="274"/>
        <v>0</v>
      </c>
      <c r="S741" s="228">
        <f t="shared" si="274"/>
        <v>0</v>
      </c>
      <c r="T741" s="14"/>
    </row>
    <row r="742" spans="1:20" ht="22.5">
      <c r="A742" s="424"/>
      <c r="B742" s="322"/>
      <c r="C742" s="104" t="s">
        <v>36</v>
      </c>
      <c r="D742" s="144"/>
      <c r="E742" s="144"/>
      <c r="F742" s="144"/>
      <c r="G742" s="138" t="s">
        <v>501</v>
      </c>
      <c r="H742" s="228"/>
      <c r="I742" s="228"/>
      <c r="J742" s="228"/>
      <c r="K742" s="228"/>
      <c r="L742" s="228"/>
      <c r="M742" s="228"/>
      <c r="N742" s="228"/>
      <c r="O742" s="228"/>
      <c r="P742" s="228">
        <v>0</v>
      </c>
      <c r="Q742" s="228"/>
      <c r="R742" s="228"/>
      <c r="S742" s="228"/>
      <c r="T742" s="14"/>
    </row>
    <row r="743" spans="1:20" ht="33.75">
      <c r="A743" s="424"/>
      <c r="B743" s="322"/>
      <c r="C743" s="104" t="s">
        <v>508</v>
      </c>
      <c r="D743" s="144" t="s">
        <v>496</v>
      </c>
      <c r="E743" s="144" t="s">
        <v>581</v>
      </c>
      <c r="F743" s="144" t="s">
        <v>934</v>
      </c>
      <c r="G743" s="138" t="s">
        <v>501</v>
      </c>
      <c r="H743" s="228"/>
      <c r="I743" s="228"/>
      <c r="J743" s="228">
        <v>0</v>
      </c>
      <c r="K743" s="228">
        <v>0</v>
      </c>
      <c r="L743" s="228">
        <v>1500</v>
      </c>
      <c r="M743" s="228">
        <v>0</v>
      </c>
      <c r="N743" s="228">
        <v>780</v>
      </c>
      <c r="O743" s="228">
        <v>0</v>
      </c>
      <c r="P743" s="228">
        <v>193</v>
      </c>
      <c r="Q743" s="228">
        <v>0</v>
      </c>
      <c r="R743" s="228">
        <v>0</v>
      </c>
      <c r="S743" s="228">
        <v>0</v>
      </c>
      <c r="T743" s="14"/>
    </row>
    <row r="744" spans="1:20" ht="33.75">
      <c r="A744" s="424"/>
      <c r="B744" s="323"/>
      <c r="C744" s="104" t="s">
        <v>508</v>
      </c>
      <c r="D744" s="144" t="s">
        <v>496</v>
      </c>
      <c r="E744" s="144" t="s">
        <v>581</v>
      </c>
      <c r="F744" s="144" t="s">
        <v>934</v>
      </c>
      <c r="G744" s="138" t="s">
        <v>500</v>
      </c>
      <c r="H744" s="228"/>
      <c r="I744" s="228"/>
      <c r="J744" s="228">
        <v>0</v>
      </c>
      <c r="K744" s="228">
        <v>0</v>
      </c>
      <c r="L744" s="228">
        <v>200</v>
      </c>
      <c r="M744" s="228">
        <v>0</v>
      </c>
      <c r="N744" s="228">
        <v>475</v>
      </c>
      <c r="O744" s="228">
        <v>0</v>
      </c>
      <c r="P744" s="228">
        <v>0</v>
      </c>
      <c r="Q744" s="228">
        <v>0</v>
      </c>
      <c r="R744" s="228">
        <v>0</v>
      </c>
      <c r="S744" s="228">
        <v>0</v>
      </c>
      <c r="T744" s="14"/>
    </row>
    <row r="745" spans="1:20" ht="22.5">
      <c r="A745" s="424"/>
      <c r="B745" s="321" t="s">
        <v>81</v>
      </c>
      <c r="C745" s="104" t="s">
        <v>23</v>
      </c>
      <c r="D745" s="144" t="s">
        <v>496</v>
      </c>
      <c r="E745" s="144" t="s">
        <v>587</v>
      </c>
      <c r="F745" s="144" t="s">
        <v>745</v>
      </c>
      <c r="G745" s="138"/>
      <c r="H745" s="228">
        <f>H748+H747</f>
        <v>91.3</v>
      </c>
      <c r="I745" s="228">
        <f aca="true" t="shared" si="275" ref="I745:S745">I748+I747</f>
        <v>85.7</v>
      </c>
      <c r="J745" s="228">
        <f t="shared" si="275"/>
        <v>20</v>
      </c>
      <c r="K745" s="228">
        <f t="shared" si="275"/>
        <v>0</v>
      </c>
      <c r="L745" s="228">
        <f t="shared" si="275"/>
        <v>0</v>
      </c>
      <c r="M745" s="228">
        <f t="shared" si="275"/>
        <v>0</v>
      </c>
      <c r="N745" s="228">
        <f t="shared" si="275"/>
        <v>48</v>
      </c>
      <c r="O745" s="228">
        <f t="shared" si="275"/>
        <v>0</v>
      </c>
      <c r="P745" s="228">
        <f t="shared" si="275"/>
        <v>47.699999999999996</v>
      </c>
      <c r="Q745" s="228">
        <f t="shared" si="275"/>
        <v>46.8</v>
      </c>
      <c r="R745" s="228">
        <f t="shared" si="275"/>
        <v>20</v>
      </c>
      <c r="S745" s="228">
        <f t="shared" si="275"/>
        <v>20</v>
      </c>
      <c r="T745" s="14"/>
    </row>
    <row r="746" spans="1:20" ht="22.5">
      <c r="A746" s="424"/>
      <c r="B746" s="322"/>
      <c r="C746" s="104" t="s">
        <v>36</v>
      </c>
      <c r="D746" s="144" t="s">
        <v>496</v>
      </c>
      <c r="E746" s="144" t="s">
        <v>587</v>
      </c>
      <c r="F746" s="144" t="s">
        <v>745</v>
      </c>
      <c r="G746" s="138"/>
      <c r="H746" s="228"/>
      <c r="I746" s="228"/>
      <c r="J746" s="228"/>
      <c r="K746" s="228"/>
      <c r="L746" s="228"/>
      <c r="M746" s="228"/>
      <c r="N746" s="228"/>
      <c r="O746" s="228"/>
      <c r="P746" s="228"/>
      <c r="Q746" s="228"/>
      <c r="R746" s="228"/>
      <c r="S746" s="228"/>
      <c r="T746" s="14"/>
    </row>
    <row r="747" spans="1:20" ht="33.75">
      <c r="A747" s="424"/>
      <c r="B747" s="322"/>
      <c r="C747" s="104" t="s">
        <v>508</v>
      </c>
      <c r="D747" s="144" t="s">
        <v>496</v>
      </c>
      <c r="E747" s="144" t="s">
        <v>587</v>
      </c>
      <c r="F747" s="144" t="s">
        <v>745</v>
      </c>
      <c r="G747" s="138" t="s">
        <v>500</v>
      </c>
      <c r="H747" s="228">
        <v>0</v>
      </c>
      <c r="I747" s="228">
        <v>0</v>
      </c>
      <c r="J747" s="228">
        <v>0</v>
      </c>
      <c r="K747" s="228">
        <v>0</v>
      </c>
      <c r="L747" s="228">
        <v>0</v>
      </c>
      <c r="M747" s="228">
        <v>0</v>
      </c>
      <c r="N747" s="228">
        <v>0</v>
      </c>
      <c r="O747" s="228">
        <v>0</v>
      </c>
      <c r="P747" s="228">
        <v>1.9</v>
      </c>
      <c r="Q747" s="228">
        <v>1</v>
      </c>
      <c r="R747" s="228">
        <v>0</v>
      </c>
      <c r="S747" s="228">
        <v>0</v>
      </c>
      <c r="T747" s="14"/>
    </row>
    <row r="748" spans="1:20" ht="33.75">
      <c r="A748" s="424"/>
      <c r="B748" s="323"/>
      <c r="C748" s="104" t="s">
        <v>508</v>
      </c>
      <c r="D748" s="144" t="s">
        <v>496</v>
      </c>
      <c r="E748" s="144" t="s">
        <v>587</v>
      </c>
      <c r="F748" s="144" t="s">
        <v>745</v>
      </c>
      <c r="G748" s="138" t="s">
        <v>501</v>
      </c>
      <c r="H748" s="228">
        <v>91.3</v>
      </c>
      <c r="I748" s="228">
        <v>85.7</v>
      </c>
      <c r="J748" s="228">
        <v>20</v>
      </c>
      <c r="K748" s="228">
        <v>0</v>
      </c>
      <c r="L748" s="228">
        <v>0</v>
      </c>
      <c r="M748" s="228">
        <v>0</v>
      </c>
      <c r="N748" s="228">
        <v>48</v>
      </c>
      <c r="O748" s="228">
        <v>0</v>
      </c>
      <c r="P748" s="228">
        <v>45.8</v>
      </c>
      <c r="Q748" s="228">
        <v>45.8</v>
      </c>
      <c r="R748" s="228">
        <v>20</v>
      </c>
      <c r="S748" s="228">
        <v>20</v>
      </c>
      <c r="T748" s="14"/>
    </row>
    <row r="749" spans="1:20" ht="24" customHeight="1">
      <c r="A749" s="431" t="s">
        <v>693</v>
      </c>
      <c r="B749" s="434" t="s">
        <v>694</v>
      </c>
      <c r="C749" s="104" t="s">
        <v>23</v>
      </c>
      <c r="D749" s="145" t="s">
        <v>496</v>
      </c>
      <c r="E749" s="145" t="s">
        <v>581</v>
      </c>
      <c r="F749" s="145" t="s">
        <v>588</v>
      </c>
      <c r="G749" s="138"/>
      <c r="H749" s="228">
        <f>H751</f>
        <v>125</v>
      </c>
      <c r="I749" s="228">
        <f aca="true" t="shared" si="276" ref="I749:S749">I751</f>
        <v>0</v>
      </c>
      <c r="J749" s="228">
        <f t="shared" si="276"/>
        <v>200</v>
      </c>
      <c r="K749" s="228">
        <f t="shared" si="276"/>
        <v>0</v>
      </c>
      <c r="L749" s="228">
        <f t="shared" si="276"/>
        <v>0</v>
      </c>
      <c r="M749" s="228">
        <f t="shared" si="276"/>
        <v>0</v>
      </c>
      <c r="N749" s="228">
        <f t="shared" si="276"/>
        <v>0</v>
      </c>
      <c r="O749" s="228">
        <f t="shared" si="276"/>
        <v>0</v>
      </c>
      <c r="P749" s="228">
        <f t="shared" si="276"/>
        <v>0</v>
      </c>
      <c r="Q749" s="228">
        <f t="shared" si="276"/>
        <v>0</v>
      </c>
      <c r="R749" s="228">
        <f t="shared" si="276"/>
        <v>0</v>
      </c>
      <c r="S749" s="228">
        <f t="shared" si="276"/>
        <v>0</v>
      </c>
      <c r="T749" s="14"/>
    </row>
    <row r="750" spans="1:20" ht="22.5">
      <c r="A750" s="431"/>
      <c r="B750" s="435"/>
      <c r="C750" s="104" t="s">
        <v>36</v>
      </c>
      <c r="D750" s="145" t="s">
        <v>496</v>
      </c>
      <c r="E750" s="145" t="s">
        <v>581</v>
      </c>
      <c r="F750" s="145" t="s">
        <v>588</v>
      </c>
      <c r="G750" s="138"/>
      <c r="H750" s="228"/>
      <c r="I750" s="228"/>
      <c r="J750" s="253">
        <f>SUM(J751)</f>
        <v>200</v>
      </c>
      <c r="K750" s="253">
        <v>0</v>
      </c>
      <c r="L750" s="253">
        <f>SUM(L751)</f>
        <v>0</v>
      </c>
      <c r="M750" s="253">
        <v>0</v>
      </c>
      <c r="N750" s="253">
        <f>SUM(N751)</f>
        <v>0</v>
      </c>
      <c r="O750" s="253">
        <f>SUM(O751)</f>
        <v>0</v>
      </c>
      <c r="P750" s="253">
        <f>SUM(P751)</f>
        <v>0</v>
      </c>
      <c r="Q750" s="253">
        <f>SUM(Q751)</f>
        <v>0</v>
      </c>
      <c r="R750" s="228">
        <f>R751</f>
        <v>0</v>
      </c>
      <c r="S750" s="253">
        <f>S751</f>
        <v>0</v>
      </c>
      <c r="T750" s="14"/>
    </row>
    <row r="751" spans="1:20" ht="33.75">
      <c r="A751" s="431"/>
      <c r="B751" s="436"/>
      <c r="C751" s="104" t="s">
        <v>508</v>
      </c>
      <c r="D751" s="145" t="s">
        <v>496</v>
      </c>
      <c r="E751" s="145" t="s">
        <v>581</v>
      </c>
      <c r="F751" s="145" t="s">
        <v>588</v>
      </c>
      <c r="G751" s="138"/>
      <c r="H751" s="228">
        <f>H752</f>
        <v>125</v>
      </c>
      <c r="I751" s="228">
        <f aca="true" t="shared" si="277" ref="I751:S751">I752</f>
        <v>0</v>
      </c>
      <c r="J751" s="228">
        <f t="shared" si="277"/>
        <v>200</v>
      </c>
      <c r="K751" s="228">
        <f t="shared" si="277"/>
        <v>0</v>
      </c>
      <c r="L751" s="228">
        <f t="shared" si="277"/>
        <v>0</v>
      </c>
      <c r="M751" s="228">
        <f t="shared" si="277"/>
        <v>0</v>
      </c>
      <c r="N751" s="228">
        <f t="shared" si="277"/>
        <v>0</v>
      </c>
      <c r="O751" s="228">
        <f t="shared" si="277"/>
        <v>0</v>
      </c>
      <c r="P751" s="228">
        <f t="shared" si="277"/>
        <v>0</v>
      </c>
      <c r="Q751" s="228">
        <f t="shared" si="277"/>
        <v>0</v>
      </c>
      <c r="R751" s="228">
        <f t="shared" si="277"/>
        <v>0</v>
      </c>
      <c r="S751" s="228">
        <f t="shared" si="277"/>
        <v>0</v>
      </c>
      <c r="T751" s="14"/>
    </row>
    <row r="752" spans="1:20" ht="22.5">
      <c r="A752" s="421"/>
      <c r="B752" s="321" t="s">
        <v>124</v>
      </c>
      <c r="C752" s="104" t="s">
        <v>23</v>
      </c>
      <c r="D752" s="144" t="s">
        <v>496</v>
      </c>
      <c r="E752" s="144" t="s">
        <v>581</v>
      </c>
      <c r="F752" s="144" t="s">
        <v>589</v>
      </c>
      <c r="G752" s="138" t="s">
        <v>501</v>
      </c>
      <c r="H752" s="228">
        <f>H754</f>
        <v>125</v>
      </c>
      <c r="I752" s="228">
        <f aca="true" t="shared" si="278" ref="I752:S752">I754</f>
        <v>0</v>
      </c>
      <c r="J752" s="228">
        <f t="shared" si="278"/>
        <v>200</v>
      </c>
      <c r="K752" s="228">
        <f t="shared" si="278"/>
        <v>0</v>
      </c>
      <c r="L752" s="228">
        <f t="shared" si="278"/>
        <v>0</v>
      </c>
      <c r="M752" s="228">
        <f t="shared" si="278"/>
        <v>0</v>
      </c>
      <c r="N752" s="228">
        <f t="shared" si="278"/>
        <v>0</v>
      </c>
      <c r="O752" s="228">
        <f t="shared" si="278"/>
        <v>0</v>
      </c>
      <c r="P752" s="228">
        <f t="shared" si="278"/>
        <v>0</v>
      </c>
      <c r="Q752" s="228">
        <f t="shared" si="278"/>
        <v>0</v>
      </c>
      <c r="R752" s="228">
        <f t="shared" si="278"/>
        <v>0</v>
      </c>
      <c r="S752" s="228">
        <f t="shared" si="278"/>
        <v>0</v>
      </c>
      <c r="T752" s="14"/>
    </row>
    <row r="753" spans="1:20" ht="22.5">
      <c r="A753" s="422"/>
      <c r="B753" s="322"/>
      <c r="C753" s="104" t="s">
        <v>36</v>
      </c>
      <c r="D753" s="144"/>
      <c r="E753" s="144"/>
      <c r="F753" s="144"/>
      <c r="G753" s="138"/>
      <c r="H753" s="14"/>
      <c r="I753" s="14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4"/>
    </row>
    <row r="754" spans="1:20" ht="33.75">
      <c r="A754" s="423"/>
      <c r="B754" s="323"/>
      <c r="C754" s="104" t="s">
        <v>508</v>
      </c>
      <c r="D754" s="144" t="s">
        <v>496</v>
      </c>
      <c r="E754" s="144" t="s">
        <v>581</v>
      </c>
      <c r="F754" s="144" t="s">
        <v>589</v>
      </c>
      <c r="G754" s="138" t="s">
        <v>501</v>
      </c>
      <c r="H754" s="228">
        <v>125</v>
      </c>
      <c r="I754" s="228">
        <v>0</v>
      </c>
      <c r="J754" s="228">
        <v>200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228">
        <v>0</v>
      </c>
      <c r="Q754" s="228">
        <v>0</v>
      </c>
      <c r="R754" s="228">
        <v>0</v>
      </c>
      <c r="S754" s="228">
        <v>0</v>
      </c>
      <c r="T754" s="14"/>
    </row>
    <row r="755" spans="1:20" ht="22.5">
      <c r="A755" s="437" t="s">
        <v>746</v>
      </c>
      <c r="B755" s="324" t="s">
        <v>731</v>
      </c>
      <c r="C755" s="23" t="s">
        <v>23</v>
      </c>
      <c r="D755" s="145" t="s">
        <v>496</v>
      </c>
      <c r="E755" s="145"/>
      <c r="F755" s="145"/>
      <c r="G755" s="138"/>
      <c r="H755" s="228">
        <f>H757</f>
        <v>26632.5</v>
      </c>
      <c r="I755" s="228">
        <f aca="true" t="shared" si="279" ref="I755:S755">I757</f>
        <v>25433</v>
      </c>
      <c r="J755" s="228">
        <f t="shared" si="279"/>
        <v>25379.7</v>
      </c>
      <c r="K755" s="228">
        <f t="shared" si="279"/>
        <v>2495.3999999999996</v>
      </c>
      <c r="L755" s="228">
        <f t="shared" si="279"/>
        <v>25379.7</v>
      </c>
      <c r="M755" s="228">
        <f t="shared" si="279"/>
        <v>5885.3</v>
      </c>
      <c r="N755" s="228">
        <f t="shared" si="279"/>
        <v>25331.7</v>
      </c>
      <c r="O755" s="228">
        <f t="shared" si="279"/>
        <v>10477.4</v>
      </c>
      <c r="P755" s="228">
        <f t="shared" si="279"/>
        <v>16440.02</v>
      </c>
      <c r="Q755" s="228">
        <f t="shared" si="279"/>
        <v>16102.22</v>
      </c>
      <c r="R755" s="228">
        <f t="shared" si="279"/>
        <v>20377.1</v>
      </c>
      <c r="S755" s="228">
        <f t="shared" si="279"/>
        <v>17827.1</v>
      </c>
      <c r="T755" s="14"/>
    </row>
    <row r="756" spans="1:20" ht="22.5">
      <c r="A756" s="438"/>
      <c r="B756" s="325"/>
      <c r="C756" s="23" t="s">
        <v>36</v>
      </c>
      <c r="D756" s="145" t="s">
        <v>496</v>
      </c>
      <c r="E756" s="145"/>
      <c r="F756" s="145"/>
      <c r="G756" s="138"/>
      <c r="H756" s="228"/>
      <c r="I756" s="228"/>
      <c r="J756" s="253"/>
      <c r="K756" s="253"/>
      <c r="L756" s="253"/>
      <c r="M756" s="253"/>
      <c r="N756" s="261"/>
      <c r="O756" s="253"/>
      <c r="P756" s="253"/>
      <c r="Q756" s="253"/>
      <c r="R756" s="253"/>
      <c r="S756" s="253"/>
      <c r="T756" s="14"/>
    </row>
    <row r="757" spans="1:20" ht="33.75">
      <c r="A757" s="439"/>
      <c r="B757" s="326"/>
      <c r="C757" s="23" t="s">
        <v>508</v>
      </c>
      <c r="D757" s="145" t="s">
        <v>496</v>
      </c>
      <c r="E757" s="145"/>
      <c r="F757" s="145"/>
      <c r="G757" s="138"/>
      <c r="H757" s="228">
        <f>H758+H763+H766+H769+H777+H781+H784</f>
        <v>26632.5</v>
      </c>
      <c r="I757" s="228">
        <f aca="true" t="shared" si="280" ref="I757:S757">I758+I763+I766+I769+I777+I781+I784</f>
        <v>25433</v>
      </c>
      <c r="J757" s="228">
        <f t="shared" si="280"/>
        <v>25379.7</v>
      </c>
      <c r="K757" s="228">
        <f t="shared" si="280"/>
        <v>2495.3999999999996</v>
      </c>
      <c r="L757" s="228">
        <f t="shared" si="280"/>
        <v>25379.7</v>
      </c>
      <c r="M757" s="228">
        <f t="shared" si="280"/>
        <v>5885.3</v>
      </c>
      <c r="N757" s="228">
        <f t="shared" si="280"/>
        <v>25331.7</v>
      </c>
      <c r="O757" s="228">
        <f t="shared" si="280"/>
        <v>10477.4</v>
      </c>
      <c r="P757" s="228">
        <f t="shared" si="280"/>
        <v>16440.02</v>
      </c>
      <c r="Q757" s="228">
        <f t="shared" si="280"/>
        <v>16102.22</v>
      </c>
      <c r="R757" s="228">
        <f t="shared" si="280"/>
        <v>20377.1</v>
      </c>
      <c r="S757" s="228">
        <f t="shared" si="280"/>
        <v>17827.1</v>
      </c>
      <c r="T757" s="14"/>
    </row>
    <row r="758" spans="1:20" ht="22.5">
      <c r="A758" s="424"/>
      <c r="B758" s="321" t="s">
        <v>147</v>
      </c>
      <c r="C758" s="104" t="s">
        <v>23</v>
      </c>
      <c r="D758" s="144" t="s">
        <v>496</v>
      </c>
      <c r="E758" s="144" t="s">
        <v>534</v>
      </c>
      <c r="F758" s="144" t="s">
        <v>590</v>
      </c>
      <c r="G758" s="138" t="s">
        <v>501</v>
      </c>
      <c r="H758" s="228">
        <f>H760+H761+H762</f>
        <v>1223.3999999999999</v>
      </c>
      <c r="I758" s="228">
        <f aca="true" t="shared" si="281" ref="I758:S758">I760+I761+I762</f>
        <v>778.5</v>
      </c>
      <c r="J758" s="228">
        <f t="shared" si="281"/>
        <v>500</v>
      </c>
      <c r="K758" s="228">
        <f t="shared" si="281"/>
        <v>69</v>
      </c>
      <c r="L758" s="228">
        <f t="shared" si="281"/>
        <v>500</v>
      </c>
      <c r="M758" s="228">
        <f t="shared" si="281"/>
        <v>155.9</v>
      </c>
      <c r="N758" s="228">
        <f t="shared" si="281"/>
        <v>452</v>
      </c>
      <c r="O758" s="228">
        <f t="shared" si="281"/>
        <v>268.7</v>
      </c>
      <c r="P758" s="228">
        <f t="shared" si="281"/>
        <v>396.32</v>
      </c>
      <c r="Q758" s="228">
        <f t="shared" si="281"/>
        <v>374.02</v>
      </c>
      <c r="R758" s="228">
        <f t="shared" si="281"/>
        <v>2750</v>
      </c>
      <c r="S758" s="228">
        <f t="shared" si="281"/>
        <v>200</v>
      </c>
      <c r="T758" s="14"/>
    </row>
    <row r="759" spans="1:20" ht="22.5">
      <c r="A759" s="424"/>
      <c r="B759" s="322"/>
      <c r="C759" s="104" t="s">
        <v>36</v>
      </c>
      <c r="D759" s="144"/>
      <c r="E759" s="144"/>
      <c r="F759" s="144"/>
      <c r="G759" s="138"/>
      <c r="H759" s="228"/>
      <c r="I759" s="228"/>
      <c r="J759" s="228"/>
      <c r="K759" s="228"/>
      <c r="L759" s="228"/>
      <c r="M759" s="228"/>
      <c r="N759" s="228"/>
      <c r="O759" s="228"/>
      <c r="P759" s="228"/>
      <c r="Q759" s="228"/>
      <c r="R759" s="228"/>
      <c r="S759" s="228"/>
      <c r="T759" s="14"/>
    </row>
    <row r="760" spans="1:20" ht="33.75">
      <c r="A760" s="424"/>
      <c r="B760" s="322"/>
      <c r="C760" s="104" t="s">
        <v>508</v>
      </c>
      <c r="D760" s="144" t="s">
        <v>496</v>
      </c>
      <c r="E760" s="144" t="s">
        <v>534</v>
      </c>
      <c r="F760" s="144" t="s">
        <v>590</v>
      </c>
      <c r="G760" s="138" t="s">
        <v>501</v>
      </c>
      <c r="H760" s="228">
        <v>830</v>
      </c>
      <c r="I760" s="228">
        <v>400</v>
      </c>
      <c r="J760" s="228">
        <v>410</v>
      </c>
      <c r="K760" s="228">
        <v>0</v>
      </c>
      <c r="L760" s="228">
        <v>335</v>
      </c>
      <c r="M760" s="228">
        <v>0</v>
      </c>
      <c r="N760" s="228">
        <v>187</v>
      </c>
      <c r="O760" s="228">
        <v>60</v>
      </c>
      <c r="P760" s="228">
        <v>71.2</v>
      </c>
      <c r="Q760" s="228">
        <v>60</v>
      </c>
      <c r="R760" s="228">
        <v>2500</v>
      </c>
      <c r="S760" s="228">
        <v>200</v>
      </c>
      <c r="T760" s="14"/>
    </row>
    <row r="761" spans="1:20" ht="33.75">
      <c r="A761" s="424"/>
      <c r="B761" s="322"/>
      <c r="C761" s="104" t="s">
        <v>508</v>
      </c>
      <c r="D761" s="144" t="s">
        <v>496</v>
      </c>
      <c r="E761" s="144" t="s">
        <v>534</v>
      </c>
      <c r="F761" s="144" t="s">
        <v>590</v>
      </c>
      <c r="G761" s="138" t="s">
        <v>500</v>
      </c>
      <c r="H761" s="228">
        <v>393.3</v>
      </c>
      <c r="I761" s="228">
        <v>378.4</v>
      </c>
      <c r="J761" s="228">
        <v>90</v>
      </c>
      <c r="K761" s="228">
        <v>69</v>
      </c>
      <c r="L761" s="228">
        <v>165</v>
      </c>
      <c r="M761" s="228">
        <v>155.9</v>
      </c>
      <c r="N761" s="228">
        <v>265</v>
      </c>
      <c r="O761" s="228">
        <v>208.7</v>
      </c>
      <c r="P761" s="228">
        <v>325</v>
      </c>
      <c r="Q761" s="228">
        <v>313.9</v>
      </c>
      <c r="R761" s="228">
        <v>250</v>
      </c>
      <c r="S761" s="228">
        <v>0</v>
      </c>
      <c r="T761" s="14"/>
    </row>
    <row r="762" spans="1:20" ht="33.75">
      <c r="A762" s="424"/>
      <c r="B762" s="323"/>
      <c r="C762" s="104" t="s">
        <v>508</v>
      </c>
      <c r="D762" s="144" t="s">
        <v>496</v>
      </c>
      <c r="E762" s="144" t="s">
        <v>534</v>
      </c>
      <c r="F762" s="144" t="s">
        <v>590</v>
      </c>
      <c r="G762" s="138" t="s">
        <v>591</v>
      </c>
      <c r="H762" s="228">
        <v>0.1</v>
      </c>
      <c r="I762" s="228">
        <v>0.1</v>
      </c>
      <c r="J762" s="228">
        <v>0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228">
        <v>0.12</v>
      </c>
      <c r="Q762" s="228">
        <v>0.12</v>
      </c>
      <c r="R762" s="228">
        <v>0</v>
      </c>
      <c r="S762" s="228">
        <v>0</v>
      </c>
      <c r="T762" s="14"/>
    </row>
    <row r="763" spans="1:20" ht="22.5">
      <c r="A763" s="424"/>
      <c r="B763" s="321" t="s">
        <v>148</v>
      </c>
      <c r="C763" s="104" t="s">
        <v>23</v>
      </c>
      <c r="D763" s="144" t="s">
        <v>496</v>
      </c>
      <c r="E763" s="144" t="s">
        <v>534</v>
      </c>
      <c r="F763" s="144" t="s">
        <v>592</v>
      </c>
      <c r="G763" s="138" t="s">
        <v>500</v>
      </c>
      <c r="H763" s="228">
        <f>H765</f>
        <v>90</v>
      </c>
      <c r="I763" s="228">
        <f aca="true" t="shared" si="282" ref="I763:S763">I765</f>
        <v>60</v>
      </c>
      <c r="J763" s="228">
        <f t="shared" si="282"/>
        <v>0</v>
      </c>
      <c r="K763" s="228">
        <f t="shared" si="282"/>
        <v>0</v>
      </c>
      <c r="L763" s="228">
        <f t="shared" si="282"/>
        <v>30</v>
      </c>
      <c r="M763" s="228">
        <f t="shared" si="282"/>
        <v>0</v>
      </c>
      <c r="N763" s="228">
        <f t="shared" si="282"/>
        <v>30</v>
      </c>
      <c r="O763" s="228">
        <f t="shared" si="282"/>
        <v>0</v>
      </c>
      <c r="P763" s="228">
        <f t="shared" si="282"/>
        <v>0</v>
      </c>
      <c r="Q763" s="228">
        <f t="shared" si="282"/>
        <v>0</v>
      </c>
      <c r="R763" s="228">
        <f t="shared" si="282"/>
        <v>30</v>
      </c>
      <c r="S763" s="228">
        <f t="shared" si="282"/>
        <v>30</v>
      </c>
      <c r="T763" s="14"/>
    </row>
    <row r="764" spans="1:20" ht="22.5">
      <c r="A764" s="424"/>
      <c r="B764" s="322"/>
      <c r="C764" s="104" t="s">
        <v>36</v>
      </c>
      <c r="D764" s="144"/>
      <c r="E764" s="144"/>
      <c r="F764" s="144"/>
      <c r="G764" s="138"/>
      <c r="H764" s="228"/>
      <c r="I764" s="228"/>
      <c r="J764" s="228"/>
      <c r="K764" s="228"/>
      <c r="L764" s="228"/>
      <c r="M764" s="228"/>
      <c r="N764" s="228"/>
      <c r="O764" s="228"/>
      <c r="P764" s="228"/>
      <c r="Q764" s="228"/>
      <c r="R764" s="228"/>
      <c r="S764" s="228"/>
      <c r="T764" s="14"/>
    </row>
    <row r="765" spans="1:20" ht="33.75">
      <c r="A765" s="424"/>
      <c r="B765" s="323"/>
      <c r="C765" s="104" t="s">
        <v>508</v>
      </c>
      <c r="D765" s="144" t="s">
        <v>496</v>
      </c>
      <c r="E765" s="144" t="s">
        <v>534</v>
      </c>
      <c r="F765" s="144" t="s">
        <v>592</v>
      </c>
      <c r="G765" s="138" t="s">
        <v>500</v>
      </c>
      <c r="H765" s="228">
        <v>90</v>
      </c>
      <c r="I765" s="228">
        <v>60</v>
      </c>
      <c r="J765" s="228">
        <v>0</v>
      </c>
      <c r="K765" s="228">
        <v>0</v>
      </c>
      <c r="L765" s="228">
        <v>30</v>
      </c>
      <c r="M765" s="228">
        <v>0</v>
      </c>
      <c r="N765" s="228">
        <v>30</v>
      </c>
      <c r="O765" s="228">
        <v>0</v>
      </c>
      <c r="P765" s="228">
        <v>0</v>
      </c>
      <c r="Q765" s="228">
        <v>0</v>
      </c>
      <c r="R765" s="228">
        <v>30</v>
      </c>
      <c r="S765" s="228">
        <v>30</v>
      </c>
      <c r="T765" s="14"/>
    </row>
    <row r="766" spans="1:20" ht="22.5">
      <c r="A766" s="424"/>
      <c r="B766" s="321" t="s">
        <v>84</v>
      </c>
      <c r="C766" s="104" t="s">
        <v>23</v>
      </c>
      <c r="D766" s="144" t="s">
        <v>496</v>
      </c>
      <c r="E766" s="144" t="s">
        <v>581</v>
      </c>
      <c r="F766" s="144" t="s">
        <v>593</v>
      </c>
      <c r="G766" s="138" t="s">
        <v>518</v>
      </c>
      <c r="H766" s="228">
        <f>H768</f>
        <v>20251.8</v>
      </c>
      <c r="I766" s="228">
        <f aca="true" t="shared" si="283" ref="I766:S766">I768</f>
        <v>20216.1</v>
      </c>
      <c r="J766" s="228">
        <f t="shared" si="283"/>
        <v>21171.2</v>
      </c>
      <c r="K766" s="228">
        <f t="shared" si="283"/>
        <v>1486</v>
      </c>
      <c r="L766" s="228">
        <f t="shared" si="283"/>
        <v>21171.2</v>
      </c>
      <c r="M766" s="228">
        <f t="shared" si="283"/>
        <v>3715.1</v>
      </c>
      <c r="N766" s="228">
        <f t="shared" si="283"/>
        <v>21171.2</v>
      </c>
      <c r="O766" s="228">
        <f t="shared" si="283"/>
        <v>7484.6</v>
      </c>
      <c r="P766" s="228">
        <f t="shared" si="283"/>
        <v>12508.5</v>
      </c>
      <c r="Q766" s="228">
        <f t="shared" si="283"/>
        <v>12508.5</v>
      </c>
      <c r="R766" s="228">
        <f t="shared" si="283"/>
        <v>13840.6</v>
      </c>
      <c r="S766" s="228">
        <f t="shared" si="283"/>
        <v>13840.6</v>
      </c>
      <c r="T766" s="14"/>
    </row>
    <row r="767" spans="1:20" ht="22.5">
      <c r="A767" s="424"/>
      <c r="B767" s="322"/>
      <c r="C767" s="104" t="s">
        <v>36</v>
      </c>
      <c r="D767" s="144"/>
      <c r="E767" s="144"/>
      <c r="F767" s="144"/>
      <c r="G767" s="138"/>
      <c r="H767" s="228"/>
      <c r="I767" s="228"/>
      <c r="J767" s="228"/>
      <c r="K767" s="228"/>
      <c r="L767" s="228"/>
      <c r="M767" s="228"/>
      <c r="N767" s="228"/>
      <c r="O767" s="228"/>
      <c r="P767" s="228"/>
      <c r="Q767" s="228"/>
      <c r="R767" s="228"/>
      <c r="S767" s="228"/>
      <c r="T767" s="14"/>
    </row>
    <row r="768" spans="1:20" ht="33.75">
      <c r="A768" s="424"/>
      <c r="B768" s="323"/>
      <c r="C768" s="104" t="s">
        <v>508</v>
      </c>
      <c r="D768" s="144" t="s">
        <v>496</v>
      </c>
      <c r="E768" s="144" t="s">
        <v>581</v>
      </c>
      <c r="F768" s="144" t="s">
        <v>593</v>
      </c>
      <c r="G768" s="138" t="s">
        <v>518</v>
      </c>
      <c r="H768" s="228">
        <v>20251.8</v>
      </c>
      <c r="I768" s="228">
        <v>20216.1</v>
      </c>
      <c r="J768" s="228">
        <v>21171.2</v>
      </c>
      <c r="K768" s="228">
        <v>1486</v>
      </c>
      <c r="L768" s="228">
        <v>21171.2</v>
      </c>
      <c r="M768" s="228">
        <v>3715.1</v>
      </c>
      <c r="N768" s="228">
        <v>21171.2</v>
      </c>
      <c r="O768" s="228">
        <v>7484.6</v>
      </c>
      <c r="P768" s="228">
        <v>12508.5</v>
      </c>
      <c r="Q768" s="228">
        <v>12508.5</v>
      </c>
      <c r="R768" s="228">
        <v>13840.6</v>
      </c>
      <c r="S768" s="228">
        <v>13840.6</v>
      </c>
      <c r="T768" s="14"/>
    </row>
    <row r="769" spans="1:20" ht="22.5">
      <c r="A769" s="415"/>
      <c r="B769" s="321" t="s">
        <v>85</v>
      </c>
      <c r="C769" s="104" t="s">
        <v>23</v>
      </c>
      <c r="D769" s="144" t="s">
        <v>496</v>
      </c>
      <c r="E769" s="144" t="s">
        <v>587</v>
      </c>
      <c r="F769" s="144" t="s">
        <v>594</v>
      </c>
      <c r="G769" s="138"/>
      <c r="H769" s="228">
        <f>SUM(H771:H776)</f>
        <v>4378.2</v>
      </c>
      <c r="I769" s="228">
        <f aca="true" t="shared" si="284" ref="I769:S769">SUM(I771:I776)</f>
        <v>4049.5000000000005</v>
      </c>
      <c r="J769" s="228">
        <f t="shared" si="284"/>
        <v>3418.7</v>
      </c>
      <c r="K769" s="228">
        <f t="shared" si="284"/>
        <v>832</v>
      </c>
      <c r="L769" s="228">
        <f t="shared" si="284"/>
        <v>3418.7</v>
      </c>
      <c r="M769" s="228">
        <f t="shared" si="284"/>
        <v>1873.6000000000001</v>
      </c>
      <c r="N769" s="228">
        <f t="shared" si="284"/>
        <v>3418.7</v>
      </c>
      <c r="O769" s="228">
        <f t="shared" si="284"/>
        <v>2553.9</v>
      </c>
      <c r="P769" s="228">
        <f t="shared" si="284"/>
        <v>3321.1000000000004</v>
      </c>
      <c r="Q769" s="228">
        <f t="shared" si="284"/>
        <v>3005.6</v>
      </c>
      <c r="R769" s="228">
        <f t="shared" si="284"/>
        <v>3606.5</v>
      </c>
      <c r="S769" s="228">
        <f t="shared" si="284"/>
        <v>3606.5</v>
      </c>
      <c r="T769" s="17"/>
    </row>
    <row r="770" spans="1:20" ht="22.5">
      <c r="A770" s="416"/>
      <c r="B770" s="440"/>
      <c r="C770" s="104" t="s">
        <v>36</v>
      </c>
      <c r="D770" s="144"/>
      <c r="E770" s="144"/>
      <c r="F770" s="144"/>
      <c r="G770" s="138"/>
      <c r="H770" s="228"/>
      <c r="I770" s="228"/>
      <c r="J770" s="228"/>
      <c r="K770" s="228"/>
      <c r="L770" s="228"/>
      <c r="M770" s="228"/>
      <c r="N770" s="228"/>
      <c r="O770" s="228"/>
      <c r="P770" s="228"/>
      <c r="Q770" s="228"/>
      <c r="R770" s="228"/>
      <c r="S770" s="228"/>
      <c r="T770" s="14"/>
    </row>
    <row r="771" spans="1:20" ht="33.75">
      <c r="A771" s="416"/>
      <c r="B771" s="440"/>
      <c r="C771" s="104" t="s">
        <v>508</v>
      </c>
      <c r="D771" s="144" t="s">
        <v>496</v>
      </c>
      <c r="E771" s="144" t="s">
        <v>587</v>
      </c>
      <c r="F771" s="144" t="s">
        <v>594</v>
      </c>
      <c r="G771" s="138" t="s">
        <v>595</v>
      </c>
      <c r="H771" s="228">
        <v>2498.3</v>
      </c>
      <c r="I771" s="228">
        <v>2378</v>
      </c>
      <c r="J771" s="228">
        <v>2107.9</v>
      </c>
      <c r="K771" s="228">
        <v>483.7</v>
      </c>
      <c r="L771" s="228">
        <v>2107.9</v>
      </c>
      <c r="M771" s="228">
        <v>1074.8</v>
      </c>
      <c r="N771" s="228">
        <v>2107.9</v>
      </c>
      <c r="O771" s="228">
        <v>1475.2</v>
      </c>
      <c r="P771" s="228">
        <v>2002.9</v>
      </c>
      <c r="Q771" s="228">
        <v>1885.2</v>
      </c>
      <c r="R771" s="228">
        <v>2193.2</v>
      </c>
      <c r="S771" s="228">
        <v>2193.2</v>
      </c>
      <c r="T771" s="14"/>
    </row>
    <row r="772" spans="1:20" ht="33.75">
      <c r="A772" s="416"/>
      <c r="B772" s="440"/>
      <c r="C772" s="104" t="s">
        <v>508</v>
      </c>
      <c r="D772" s="144" t="s">
        <v>496</v>
      </c>
      <c r="E772" s="144" t="s">
        <v>587</v>
      </c>
      <c r="F772" s="144" t="s">
        <v>594</v>
      </c>
      <c r="G772" s="138" t="s">
        <v>596</v>
      </c>
      <c r="H772" s="228">
        <v>694.3</v>
      </c>
      <c r="I772" s="228">
        <v>657.9</v>
      </c>
      <c r="J772" s="228">
        <v>636.6</v>
      </c>
      <c r="K772" s="228">
        <v>183.2</v>
      </c>
      <c r="L772" s="228">
        <v>636.6</v>
      </c>
      <c r="M772" s="228">
        <v>466.1</v>
      </c>
      <c r="N772" s="228">
        <v>636.6</v>
      </c>
      <c r="O772" s="228">
        <v>632.1</v>
      </c>
      <c r="P772" s="228">
        <v>740.5</v>
      </c>
      <c r="Q772" s="228">
        <v>625.7</v>
      </c>
      <c r="R772" s="228">
        <v>662.3</v>
      </c>
      <c r="S772" s="228">
        <v>662.3</v>
      </c>
      <c r="T772" s="14"/>
    </row>
    <row r="773" spans="1:20" ht="33.75">
      <c r="A773" s="416"/>
      <c r="B773" s="440"/>
      <c r="C773" s="104" t="s">
        <v>508</v>
      </c>
      <c r="D773" s="144" t="s">
        <v>496</v>
      </c>
      <c r="E773" s="144" t="s">
        <v>587</v>
      </c>
      <c r="F773" s="144" t="s">
        <v>594</v>
      </c>
      <c r="G773" s="138" t="s">
        <v>500</v>
      </c>
      <c r="H773" s="228">
        <v>996.4</v>
      </c>
      <c r="I773" s="228">
        <v>824.4</v>
      </c>
      <c r="J773" s="228">
        <v>573.7</v>
      </c>
      <c r="K773" s="228">
        <v>165.1</v>
      </c>
      <c r="L773" s="228">
        <v>573.7</v>
      </c>
      <c r="M773" s="228">
        <v>332.7</v>
      </c>
      <c r="N773" s="228">
        <v>573.7</v>
      </c>
      <c r="O773" s="228">
        <v>446.6</v>
      </c>
      <c r="P773" s="228">
        <v>573.7</v>
      </c>
      <c r="Q773" s="228">
        <v>490.7</v>
      </c>
      <c r="R773" s="228">
        <v>647</v>
      </c>
      <c r="S773" s="228">
        <v>647</v>
      </c>
      <c r="T773" s="14"/>
    </row>
    <row r="774" spans="1:20" ht="33.75">
      <c r="A774" s="416"/>
      <c r="B774" s="440"/>
      <c r="C774" s="104" t="s">
        <v>508</v>
      </c>
      <c r="D774" s="144" t="s">
        <v>496</v>
      </c>
      <c r="E774" s="144" t="s">
        <v>587</v>
      </c>
      <c r="F774" s="144" t="s">
        <v>594</v>
      </c>
      <c r="G774" s="138" t="s">
        <v>747</v>
      </c>
      <c r="H774" s="228">
        <v>88.8</v>
      </c>
      <c r="I774" s="228">
        <v>88.8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228">
        <v>0</v>
      </c>
      <c r="Q774" s="228">
        <v>0</v>
      </c>
      <c r="R774" s="228">
        <v>0</v>
      </c>
      <c r="S774" s="228">
        <v>0</v>
      </c>
      <c r="T774" s="14"/>
    </row>
    <row r="775" spans="1:20" ht="33.75">
      <c r="A775" s="416"/>
      <c r="B775" s="440"/>
      <c r="C775" s="104" t="s">
        <v>508</v>
      </c>
      <c r="D775" s="144" t="s">
        <v>496</v>
      </c>
      <c r="E775" s="144" t="s">
        <v>587</v>
      </c>
      <c r="F775" s="144" t="s">
        <v>594</v>
      </c>
      <c r="G775" s="138" t="s">
        <v>726</v>
      </c>
      <c r="H775" s="228">
        <v>0.4</v>
      </c>
      <c r="I775" s="228">
        <v>0.4</v>
      </c>
      <c r="J775" s="228">
        <v>0</v>
      </c>
      <c r="K775" s="228">
        <v>0</v>
      </c>
      <c r="L775" s="228">
        <v>0</v>
      </c>
      <c r="M775" s="228">
        <v>0</v>
      </c>
      <c r="N775" s="228">
        <v>0</v>
      </c>
      <c r="O775" s="228">
        <v>0</v>
      </c>
      <c r="P775" s="228">
        <v>4</v>
      </c>
      <c r="Q775" s="228">
        <v>4</v>
      </c>
      <c r="R775" s="228">
        <v>4</v>
      </c>
      <c r="S775" s="228">
        <v>4</v>
      </c>
      <c r="T775" s="14"/>
    </row>
    <row r="776" spans="1:20" ht="33.75">
      <c r="A776" s="417"/>
      <c r="B776" s="441"/>
      <c r="C776" s="104" t="s">
        <v>508</v>
      </c>
      <c r="D776" s="144" t="s">
        <v>496</v>
      </c>
      <c r="E776" s="144" t="s">
        <v>587</v>
      </c>
      <c r="F776" s="144" t="s">
        <v>594</v>
      </c>
      <c r="G776" s="138" t="s">
        <v>591</v>
      </c>
      <c r="H776" s="228">
        <v>100</v>
      </c>
      <c r="I776" s="228">
        <v>100</v>
      </c>
      <c r="J776" s="228">
        <v>100.5</v>
      </c>
      <c r="K776" s="228">
        <v>0</v>
      </c>
      <c r="L776" s="228">
        <v>100.5</v>
      </c>
      <c r="M776" s="228">
        <v>0</v>
      </c>
      <c r="N776" s="228">
        <v>100.5</v>
      </c>
      <c r="O776" s="228">
        <v>0</v>
      </c>
      <c r="P776" s="228">
        <v>0</v>
      </c>
      <c r="Q776" s="228">
        <v>0</v>
      </c>
      <c r="R776" s="228">
        <v>100</v>
      </c>
      <c r="S776" s="228">
        <v>100</v>
      </c>
      <c r="T776" s="14"/>
    </row>
    <row r="777" spans="1:20" ht="22.5">
      <c r="A777" s="424"/>
      <c r="B777" s="321" t="s">
        <v>886</v>
      </c>
      <c r="C777" s="104" t="s">
        <v>23</v>
      </c>
      <c r="D777" s="144" t="s">
        <v>496</v>
      </c>
      <c r="E777" s="144" t="s">
        <v>587</v>
      </c>
      <c r="F777" s="144" t="s">
        <v>935</v>
      </c>
      <c r="G777" s="138"/>
      <c r="H777" s="228">
        <f>H779+H780</f>
        <v>0</v>
      </c>
      <c r="I777" s="228">
        <f aca="true" t="shared" si="285" ref="I777:S777">I779+I780</f>
        <v>0</v>
      </c>
      <c r="J777" s="228">
        <f t="shared" si="285"/>
        <v>109.8</v>
      </c>
      <c r="K777" s="228">
        <f t="shared" si="285"/>
        <v>27.700000000000003</v>
      </c>
      <c r="L777" s="228">
        <f t="shared" si="285"/>
        <v>109.8</v>
      </c>
      <c r="M777" s="228">
        <f t="shared" si="285"/>
        <v>48.2</v>
      </c>
      <c r="N777" s="228">
        <f t="shared" si="285"/>
        <v>109.8</v>
      </c>
      <c r="O777" s="228">
        <f t="shared" si="285"/>
        <v>65.9</v>
      </c>
      <c r="P777" s="228">
        <f t="shared" si="285"/>
        <v>109.8</v>
      </c>
      <c r="Q777" s="228">
        <f t="shared" si="285"/>
        <v>109.8</v>
      </c>
      <c r="R777" s="228">
        <f t="shared" si="285"/>
        <v>0</v>
      </c>
      <c r="S777" s="228">
        <f t="shared" si="285"/>
        <v>0</v>
      </c>
      <c r="T777" s="14"/>
    </row>
    <row r="778" spans="1:20" ht="22.5">
      <c r="A778" s="424"/>
      <c r="B778" s="322"/>
      <c r="C778" s="104" t="s">
        <v>36</v>
      </c>
      <c r="D778" s="144"/>
      <c r="E778" s="144"/>
      <c r="F778" s="144"/>
      <c r="G778" s="138"/>
      <c r="H778" s="228"/>
      <c r="I778" s="228"/>
      <c r="J778" s="228"/>
      <c r="K778" s="228"/>
      <c r="L778" s="228"/>
      <c r="M778" s="228"/>
      <c r="N778" s="228"/>
      <c r="O778" s="228"/>
      <c r="P778" s="228"/>
      <c r="Q778" s="228"/>
      <c r="R778" s="228"/>
      <c r="S778" s="228"/>
      <c r="T778" s="14"/>
    </row>
    <row r="779" spans="1:20" ht="33.75">
      <c r="A779" s="424"/>
      <c r="B779" s="322"/>
      <c r="C779" s="104" t="s">
        <v>508</v>
      </c>
      <c r="D779" s="144" t="s">
        <v>496</v>
      </c>
      <c r="E779" s="144" t="s">
        <v>587</v>
      </c>
      <c r="F779" s="144" t="s">
        <v>935</v>
      </c>
      <c r="G779" s="138" t="s">
        <v>595</v>
      </c>
      <c r="H779" s="228"/>
      <c r="I779" s="228"/>
      <c r="J779" s="228">
        <v>84.3</v>
      </c>
      <c r="K779" s="228">
        <v>21.3</v>
      </c>
      <c r="L779" s="228">
        <v>84.3</v>
      </c>
      <c r="M779" s="228">
        <v>36.1</v>
      </c>
      <c r="N779" s="228">
        <v>84.3</v>
      </c>
      <c r="O779" s="228">
        <v>49.7</v>
      </c>
      <c r="P779" s="228">
        <v>84.3</v>
      </c>
      <c r="Q779" s="228">
        <v>84.3</v>
      </c>
      <c r="R779" s="228">
        <v>0</v>
      </c>
      <c r="S779" s="228">
        <v>0</v>
      </c>
      <c r="T779" s="14"/>
    </row>
    <row r="780" spans="1:20" ht="33.75">
      <c r="A780" s="424"/>
      <c r="B780" s="323"/>
      <c r="C780" s="104" t="s">
        <v>508</v>
      </c>
      <c r="D780" s="144" t="s">
        <v>496</v>
      </c>
      <c r="E780" s="144" t="s">
        <v>587</v>
      </c>
      <c r="F780" s="144" t="s">
        <v>935</v>
      </c>
      <c r="G780" s="138" t="s">
        <v>596</v>
      </c>
      <c r="H780" s="228"/>
      <c r="I780" s="228"/>
      <c r="J780" s="228">
        <v>25.5</v>
      </c>
      <c r="K780" s="228">
        <v>6.4</v>
      </c>
      <c r="L780" s="228">
        <v>25.5</v>
      </c>
      <c r="M780" s="228">
        <v>12.1</v>
      </c>
      <c r="N780" s="228">
        <v>25.5</v>
      </c>
      <c r="O780" s="228">
        <v>16.2</v>
      </c>
      <c r="P780" s="228">
        <v>25.5</v>
      </c>
      <c r="Q780" s="228">
        <v>25.5</v>
      </c>
      <c r="R780" s="228">
        <v>0</v>
      </c>
      <c r="S780" s="228">
        <v>0</v>
      </c>
      <c r="T780" s="14"/>
    </row>
    <row r="781" spans="1:20" ht="22.5">
      <c r="A781" s="424"/>
      <c r="B781" s="321" t="s">
        <v>148</v>
      </c>
      <c r="C781" s="104" t="s">
        <v>23</v>
      </c>
      <c r="D781" s="144" t="s">
        <v>496</v>
      </c>
      <c r="E781" s="144" t="s">
        <v>581</v>
      </c>
      <c r="F781" s="144" t="s">
        <v>592</v>
      </c>
      <c r="G781" s="138" t="s">
        <v>500</v>
      </c>
      <c r="H781" s="228">
        <f>H783</f>
        <v>0</v>
      </c>
      <c r="I781" s="228">
        <f aca="true" t="shared" si="286" ref="I781:S781">I783</f>
        <v>0</v>
      </c>
      <c r="J781" s="228">
        <f t="shared" si="286"/>
        <v>30</v>
      </c>
      <c r="K781" s="228">
        <f t="shared" si="286"/>
        <v>0</v>
      </c>
      <c r="L781" s="228">
        <f t="shared" si="286"/>
        <v>0</v>
      </c>
      <c r="M781" s="228">
        <f t="shared" si="286"/>
        <v>0</v>
      </c>
      <c r="N781" s="228">
        <f t="shared" si="286"/>
        <v>0</v>
      </c>
      <c r="O781" s="228">
        <f t="shared" si="286"/>
        <v>0</v>
      </c>
      <c r="P781" s="228">
        <f t="shared" si="286"/>
        <v>0</v>
      </c>
      <c r="Q781" s="228">
        <f t="shared" si="286"/>
        <v>0</v>
      </c>
      <c r="R781" s="228">
        <f t="shared" si="286"/>
        <v>0</v>
      </c>
      <c r="S781" s="228">
        <f t="shared" si="286"/>
        <v>0</v>
      </c>
      <c r="T781" s="14"/>
    </row>
    <row r="782" spans="1:20" ht="22.5">
      <c r="A782" s="424"/>
      <c r="B782" s="322"/>
      <c r="C782" s="104" t="s">
        <v>36</v>
      </c>
      <c r="D782" s="144"/>
      <c r="E782" s="144"/>
      <c r="F782" s="144"/>
      <c r="G782" s="138"/>
      <c r="H782" s="228"/>
      <c r="I782" s="228"/>
      <c r="J782" s="228"/>
      <c r="K782" s="228"/>
      <c r="L782" s="228"/>
      <c r="M782" s="228"/>
      <c r="N782" s="228"/>
      <c r="O782" s="228"/>
      <c r="P782" s="228"/>
      <c r="Q782" s="228"/>
      <c r="R782" s="228"/>
      <c r="S782" s="228"/>
      <c r="T782" s="14"/>
    </row>
    <row r="783" spans="1:20" ht="33.75">
      <c r="A783" s="424"/>
      <c r="B783" s="323"/>
      <c r="C783" s="104" t="s">
        <v>508</v>
      </c>
      <c r="D783" s="144" t="s">
        <v>496</v>
      </c>
      <c r="E783" s="144" t="s">
        <v>581</v>
      </c>
      <c r="F783" s="144" t="s">
        <v>592</v>
      </c>
      <c r="G783" s="138" t="s">
        <v>500</v>
      </c>
      <c r="H783" s="228"/>
      <c r="I783" s="228"/>
      <c r="J783" s="228">
        <v>30</v>
      </c>
      <c r="K783" s="228">
        <v>0</v>
      </c>
      <c r="L783" s="228">
        <v>0</v>
      </c>
      <c r="M783" s="228">
        <v>0</v>
      </c>
      <c r="N783" s="228">
        <v>0</v>
      </c>
      <c r="O783" s="228">
        <v>0</v>
      </c>
      <c r="P783" s="228">
        <v>0</v>
      </c>
      <c r="Q783" s="228">
        <v>0</v>
      </c>
      <c r="R783" s="228">
        <v>0</v>
      </c>
      <c r="S783" s="228">
        <v>0</v>
      </c>
      <c r="T783" s="14"/>
    </row>
    <row r="784" spans="1:20" ht="22.5">
      <c r="A784" s="415"/>
      <c r="B784" s="344" t="s">
        <v>748</v>
      </c>
      <c r="C784" s="104" t="s">
        <v>23</v>
      </c>
      <c r="D784" s="144" t="s">
        <v>496</v>
      </c>
      <c r="E784" s="144" t="s">
        <v>581</v>
      </c>
      <c r="F784" s="144" t="s">
        <v>749</v>
      </c>
      <c r="G784" s="138" t="s">
        <v>500</v>
      </c>
      <c r="H784" s="228">
        <f>H786</f>
        <v>689.1</v>
      </c>
      <c r="I784" s="228">
        <f aca="true" t="shared" si="287" ref="I784:S784">I786</f>
        <v>328.9</v>
      </c>
      <c r="J784" s="228">
        <f t="shared" si="287"/>
        <v>150</v>
      </c>
      <c r="K784" s="228">
        <f t="shared" si="287"/>
        <v>80.7</v>
      </c>
      <c r="L784" s="228">
        <f t="shared" si="287"/>
        <v>150</v>
      </c>
      <c r="M784" s="228">
        <f t="shared" si="287"/>
        <v>92.5</v>
      </c>
      <c r="N784" s="228">
        <f t="shared" si="287"/>
        <v>150</v>
      </c>
      <c r="O784" s="228">
        <f t="shared" si="287"/>
        <v>104.3</v>
      </c>
      <c r="P784" s="228">
        <f t="shared" si="287"/>
        <v>104.3</v>
      </c>
      <c r="Q784" s="228">
        <f t="shared" si="287"/>
        <v>104.3</v>
      </c>
      <c r="R784" s="228">
        <f t="shared" si="287"/>
        <v>150</v>
      </c>
      <c r="S784" s="228">
        <f t="shared" si="287"/>
        <v>150</v>
      </c>
      <c r="T784" s="14"/>
    </row>
    <row r="785" spans="1:20" ht="22.5">
      <c r="A785" s="416"/>
      <c r="B785" s="345"/>
      <c r="C785" s="104" t="s">
        <v>36</v>
      </c>
      <c r="D785" s="144"/>
      <c r="E785" s="144"/>
      <c r="F785" s="144"/>
      <c r="G785" s="138"/>
      <c r="H785" s="228"/>
      <c r="I785" s="228"/>
      <c r="J785" s="228"/>
      <c r="K785" s="228"/>
      <c r="L785" s="228"/>
      <c r="M785" s="228"/>
      <c r="N785" s="228"/>
      <c r="O785" s="228"/>
      <c r="P785" s="228"/>
      <c r="Q785" s="228"/>
      <c r="R785" s="228"/>
      <c r="S785" s="228"/>
      <c r="T785" s="14"/>
    </row>
    <row r="786" spans="1:20" ht="33.75">
      <c r="A786" s="417"/>
      <c r="B786" s="359"/>
      <c r="C786" s="104" t="s">
        <v>508</v>
      </c>
      <c r="D786" s="144" t="s">
        <v>496</v>
      </c>
      <c r="E786" s="144" t="s">
        <v>581</v>
      </c>
      <c r="F786" s="144" t="s">
        <v>749</v>
      </c>
      <c r="G786" s="138" t="s">
        <v>500</v>
      </c>
      <c r="H786" s="228">
        <v>689.1</v>
      </c>
      <c r="I786" s="228">
        <v>328.9</v>
      </c>
      <c r="J786" s="228">
        <v>150</v>
      </c>
      <c r="K786" s="228">
        <v>80.7</v>
      </c>
      <c r="L786" s="228">
        <v>150</v>
      </c>
      <c r="M786" s="228">
        <v>92.5</v>
      </c>
      <c r="N786" s="228">
        <v>150</v>
      </c>
      <c r="O786" s="228">
        <v>104.3</v>
      </c>
      <c r="P786" s="228">
        <v>104.3</v>
      </c>
      <c r="Q786" s="228">
        <v>104.3</v>
      </c>
      <c r="R786" s="228">
        <v>150</v>
      </c>
      <c r="S786" s="228">
        <v>150</v>
      </c>
      <c r="T786" s="14"/>
    </row>
    <row r="787" spans="1:20" ht="21">
      <c r="A787" s="442" t="s">
        <v>150</v>
      </c>
      <c r="B787" s="443"/>
      <c r="C787" s="111" t="s">
        <v>23</v>
      </c>
      <c r="D787" s="143" t="s">
        <v>496</v>
      </c>
      <c r="E787" s="143"/>
      <c r="F787" s="143"/>
      <c r="G787" s="139"/>
      <c r="H787" s="232">
        <f>H789</f>
        <v>3876.9000000000005</v>
      </c>
      <c r="I787" s="232">
        <f aca="true" t="shared" si="288" ref="I787:S787">I789</f>
        <v>3806.3</v>
      </c>
      <c r="J787" s="232">
        <f t="shared" si="288"/>
        <v>0</v>
      </c>
      <c r="K787" s="232">
        <f t="shared" si="288"/>
        <v>0</v>
      </c>
      <c r="L787" s="232">
        <f t="shared" si="288"/>
        <v>3134</v>
      </c>
      <c r="M787" s="232">
        <f t="shared" si="288"/>
        <v>0</v>
      </c>
      <c r="N787" s="232">
        <f t="shared" si="288"/>
        <v>3134</v>
      </c>
      <c r="O787" s="232">
        <f t="shared" si="288"/>
        <v>8.8</v>
      </c>
      <c r="P787" s="232">
        <f t="shared" si="288"/>
        <v>3133.9999999999995</v>
      </c>
      <c r="Q787" s="232">
        <f t="shared" si="288"/>
        <v>3133.9999999999995</v>
      </c>
      <c r="R787" s="232">
        <f t="shared" si="288"/>
        <v>0</v>
      </c>
      <c r="S787" s="232">
        <f t="shared" si="288"/>
        <v>0</v>
      </c>
      <c r="T787" s="14"/>
    </row>
    <row r="788" spans="1:20" ht="21">
      <c r="A788" s="444"/>
      <c r="B788" s="445"/>
      <c r="C788" s="111" t="s">
        <v>36</v>
      </c>
      <c r="D788" s="143" t="s">
        <v>496</v>
      </c>
      <c r="E788" s="143"/>
      <c r="F788" s="143"/>
      <c r="G788" s="139"/>
      <c r="H788" s="232"/>
      <c r="I788" s="232"/>
      <c r="J788" s="232"/>
      <c r="K788" s="232"/>
      <c r="L788" s="232"/>
      <c r="M788" s="232"/>
      <c r="N788" s="232"/>
      <c r="O788" s="232"/>
      <c r="P788" s="232"/>
      <c r="Q788" s="232"/>
      <c r="R788" s="232"/>
      <c r="S788" s="232"/>
      <c r="T788" s="14"/>
    </row>
    <row r="789" spans="1:20" ht="31.5">
      <c r="A789" s="446"/>
      <c r="B789" s="447"/>
      <c r="C789" s="111" t="s">
        <v>508</v>
      </c>
      <c r="D789" s="143" t="s">
        <v>496</v>
      </c>
      <c r="E789" s="143"/>
      <c r="F789" s="143"/>
      <c r="G789" s="139"/>
      <c r="H789" s="232">
        <f>H790+H799+H814</f>
        <v>3876.9000000000005</v>
      </c>
      <c r="I789" s="232">
        <f aca="true" t="shared" si="289" ref="I789:S789">I790+I799+I814</f>
        <v>3806.3</v>
      </c>
      <c r="J789" s="232">
        <f t="shared" si="289"/>
        <v>0</v>
      </c>
      <c r="K789" s="232">
        <f t="shared" si="289"/>
        <v>0</v>
      </c>
      <c r="L789" s="232">
        <f t="shared" si="289"/>
        <v>3134</v>
      </c>
      <c r="M789" s="232">
        <f t="shared" si="289"/>
        <v>0</v>
      </c>
      <c r="N789" s="232">
        <f t="shared" si="289"/>
        <v>3134</v>
      </c>
      <c r="O789" s="232">
        <f t="shared" si="289"/>
        <v>8.8</v>
      </c>
      <c r="P789" s="232">
        <f t="shared" si="289"/>
        <v>3133.9999999999995</v>
      </c>
      <c r="Q789" s="232">
        <f t="shared" si="289"/>
        <v>3133.9999999999995</v>
      </c>
      <c r="R789" s="232">
        <f t="shared" si="289"/>
        <v>0</v>
      </c>
      <c r="S789" s="232">
        <f t="shared" si="289"/>
        <v>0</v>
      </c>
      <c r="T789" s="14"/>
    </row>
    <row r="790" spans="1:20" ht="22.5">
      <c r="A790" s="431" t="s">
        <v>666</v>
      </c>
      <c r="B790" s="324" t="s">
        <v>750</v>
      </c>
      <c r="C790" s="104" t="s">
        <v>23</v>
      </c>
      <c r="D790" s="145" t="s">
        <v>496</v>
      </c>
      <c r="E790" s="145"/>
      <c r="F790" s="145"/>
      <c r="G790" s="136"/>
      <c r="H790" s="253">
        <f>H792</f>
        <v>1091.7</v>
      </c>
      <c r="I790" s="253">
        <f aca="true" t="shared" si="290" ref="I790:S790">I792</f>
        <v>1021.1</v>
      </c>
      <c r="J790" s="253">
        <f t="shared" si="290"/>
        <v>0</v>
      </c>
      <c r="K790" s="253">
        <f t="shared" si="290"/>
        <v>0</v>
      </c>
      <c r="L790" s="253">
        <f t="shared" si="290"/>
        <v>0</v>
      </c>
      <c r="M790" s="253">
        <f t="shared" si="290"/>
        <v>0</v>
      </c>
      <c r="N790" s="253">
        <f t="shared" si="290"/>
        <v>0</v>
      </c>
      <c r="O790" s="253">
        <f t="shared" si="290"/>
        <v>0</v>
      </c>
      <c r="P790" s="253">
        <f t="shared" si="290"/>
        <v>0</v>
      </c>
      <c r="Q790" s="253">
        <f t="shared" si="290"/>
        <v>0</v>
      </c>
      <c r="R790" s="253">
        <f t="shared" si="290"/>
        <v>0</v>
      </c>
      <c r="S790" s="253">
        <f t="shared" si="290"/>
        <v>0</v>
      </c>
      <c r="T790" s="22"/>
    </row>
    <row r="791" spans="1:20" ht="22.5">
      <c r="A791" s="431"/>
      <c r="B791" s="325"/>
      <c r="C791" s="104" t="s">
        <v>36</v>
      </c>
      <c r="D791" s="145" t="s">
        <v>496</v>
      </c>
      <c r="E791" s="145"/>
      <c r="F791" s="145"/>
      <c r="G791" s="136"/>
      <c r="H791" s="253"/>
      <c r="I791" s="253"/>
      <c r="J791" s="253"/>
      <c r="K791" s="253"/>
      <c r="L791" s="253"/>
      <c r="M791" s="253"/>
      <c r="N791" s="253"/>
      <c r="O791" s="253"/>
      <c r="P791" s="253"/>
      <c r="Q791" s="253"/>
      <c r="R791" s="253"/>
      <c r="S791" s="253"/>
      <c r="T791" s="22"/>
    </row>
    <row r="792" spans="1:20" ht="33.75">
      <c r="A792" s="431"/>
      <c r="B792" s="326"/>
      <c r="C792" s="104" t="s">
        <v>508</v>
      </c>
      <c r="D792" s="145" t="s">
        <v>496</v>
      </c>
      <c r="E792" s="145"/>
      <c r="F792" s="145"/>
      <c r="G792" s="136"/>
      <c r="H792" s="253">
        <f>H793+H796</f>
        <v>1091.7</v>
      </c>
      <c r="I792" s="253">
        <f aca="true" t="shared" si="291" ref="I792:S792">I793+I796</f>
        <v>1021.1</v>
      </c>
      <c r="J792" s="253">
        <f t="shared" si="291"/>
        <v>0</v>
      </c>
      <c r="K792" s="253">
        <f t="shared" si="291"/>
        <v>0</v>
      </c>
      <c r="L792" s="253">
        <f t="shared" si="291"/>
        <v>0</v>
      </c>
      <c r="M792" s="253">
        <f t="shared" si="291"/>
        <v>0</v>
      </c>
      <c r="N792" s="253">
        <f t="shared" si="291"/>
        <v>0</v>
      </c>
      <c r="O792" s="253">
        <f t="shared" si="291"/>
        <v>0</v>
      </c>
      <c r="P792" s="253">
        <f t="shared" si="291"/>
        <v>0</v>
      </c>
      <c r="Q792" s="253">
        <f t="shared" si="291"/>
        <v>0</v>
      </c>
      <c r="R792" s="253">
        <f t="shared" si="291"/>
        <v>0</v>
      </c>
      <c r="S792" s="253">
        <f t="shared" si="291"/>
        <v>0</v>
      </c>
      <c r="T792" s="22"/>
    </row>
    <row r="793" spans="1:20" ht="22.5">
      <c r="A793" s="424"/>
      <c r="B793" s="321" t="s">
        <v>751</v>
      </c>
      <c r="C793" s="104" t="s">
        <v>23</v>
      </c>
      <c r="D793" s="144" t="s">
        <v>496</v>
      </c>
      <c r="E793" s="144" t="s">
        <v>163</v>
      </c>
      <c r="F793" s="144" t="s">
        <v>713</v>
      </c>
      <c r="G793" s="138" t="s">
        <v>501</v>
      </c>
      <c r="H793" s="228">
        <f>H795</f>
        <v>1080.8</v>
      </c>
      <c r="I793" s="228">
        <f aca="true" t="shared" si="292" ref="I793:S793">I795</f>
        <v>1010.9</v>
      </c>
      <c r="J793" s="228">
        <f t="shared" si="292"/>
        <v>0</v>
      </c>
      <c r="K793" s="228">
        <f t="shared" si="292"/>
        <v>0</v>
      </c>
      <c r="L793" s="228">
        <f t="shared" si="292"/>
        <v>0</v>
      </c>
      <c r="M793" s="228">
        <f t="shared" si="292"/>
        <v>0</v>
      </c>
      <c r="N793" s="228">
        <f t="shared" si="292"/>
        <v>0</v>
      </c>
      <c r="O793" s="228">
        <f t="shared" si="292"/>
        <v>0</v>
      </c>
      <c r="P793" s="228">
        <f t="shared" si="292"/>
        <v>0</v>
      </c>
      <c r="Q793" s="228">
        <f t="shared" si="292"/>
        <v>0</v>
      </c>
      <c r="R793" s="228">
        <f t="shared" si="292"/>
        <v>0</v>
      </c>
      <c r="S793" s="228">
        <f t="shared" si="292"/>
        <v>0</v>
      </c>
      <c r="T793" s="14"/>
    </row>
    <row r="794" spans="1:20" ht="22.5">
      <c r="A794" s="424"/>
      <c r="B794" s="322"/>
      <c r="C794" s="104" t="s">
        <v>36</v>
      </c>
      <c r="D794" s="144"/>
      <c r="E794" s="144"/>
      <c r="F794" s="144"/>
      <c r="G794" s="138"/>
      <c r="H794" s="228"/>
      <c r="I794" s="228"/>
      <c r="J794" s="228"/>
      <c r="K794" s="228"/>
      <c r="L794" s="228"/>
      <c r="M794" s="228"/>
      <c r="N794" s="228"/>
      <c r="O794" s="228"/>
      <c r="P794" s="228"/>
      <c r="Q794" s="228"/>
      <c r="R794" s="228"/>
      <c r="S794" s="228"/>
      <c r="T794" s="14"/>
    </row>
    <row r="795" spans="1:20" ht="34.5" customHeight="1">
      <c r="A795" s="424"/>
      <c r="B795" s="323"/>
      <c r="C795" s="104" t="s">
        <v>508</v>
      </c>
      <c r="D795" s="144" t="s">
        <v>496</v>
      </c>
      <c r="E795" s="144" t="s">
        <v>163</v>
      </c>
      <c r="F795" s="144" t="s">
        <v>713</v>
      </c>
      <c r="G795" s="138" t="s">
        <v>501</v>
      </c>
      <c r="H795" s="14">
        <v>1080.8</v>
      </c>
      <c r="I795" s="14">
        <v>1010.9</v>
      </c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4"/>
    </row>
    <row r="796" spans="1:20" ht="22.5">
      <c r="A796" s="424"/>
      <c r="B796" s="321" t="s">
        <v>752</v>
      </c>
      <c r="C796" s="104" t="s">
        <v>23</v>
      </c>
      <c r="D796" s="144" t="s">
        <v>496</v>
      </c>
      <c r="E796" s="144" t="s">
        <v>163</v>
      </c>
      <c r="F796" s="144" t="s">
        <v>753</v>
      </c>
      <c r="G796" s="138" t="s">
        <v>501</v>
      </c>
      <c r="H796" s="14">
        <f>H798</f>
        <v>10.9</v>
      </c>
      <c r="I796" s="14">
        <f aca="true" t="shared" si="293" ref="I796:S796">I798</f>
        <v>10.2</v>
      </c>
      <c r="J796" s="14">
        <f t="shared" si="293"/>
        <v>0</v>
      </c>
      <c r="K796" s="14">
        <f t="shared" si="293"/>
        <v>0</v>
      </c>
      <c r="L796" s="14">
        <f t="shared" si="293"/>
        <v>0</v>
      </c>
      <c r="M796" s="14">
        <f t="shared" si="293"/>
        <v>0</v>
      </c>
      <c r="N796" s="14">
        <f t="shared" si="293"/>
        <v>0</v>
      </c>
      <c r="O796" s="14">
        <f t="shared" si="293"/>
        <v>0</v>
      </c>
      <c r="P796" s="14">
        <f t="shared" si="293"/>
        <v>0</v>
      </c>
      <c r="Q796" s="14">
        <f t="shared" si="293"/>
        <v>0</v>
      </c>
      <c r="R796" s="14">
        <f t="shared" si="293"/>
        <v>0</v>
      </c>
      <c r="S796" s="14">
        <f t="shared" si="293"/>
        <v>0</v>
      </c>
      <c r="T796" s="14"/>
    </row>
    <row r="797" spans="1:20" ht="22.5">
      <c r="A797" s="424"/>
      <c r="B797" s="322"/>
      <c r="C797" s="104" t="s">
        <v>36</v>
      </c>
      <c r="D797" s="144"/>
      <c r="E797" s="144"/>
      <c r="F797" s="144"/>
      <c r="G797" s="138"/>
      <c r="H797" s="14"/>
      <c r="I797" s="14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4"/>
    </row>
    <row r="798" spans="1:20" ht="34.5" customHeight="1">
      <c r="A798" s="424"/>
      <c r="B798" s="323"/>
      <c r="C798" s="104" t="s">
        <v>508</v>
      </c>
      <c r="D798" s="144" t="s">
        <v>496</v>
      </c>
      <c r="E798" s="144" t="s">
        <v>163</v>
      </c>
      <c r="F798" s="144" t="s">
        <v>753</v>
      </c>
      <c r="G798" s="138" t="s">
        <v>501</v>
      </c>
      <c r="H798" s="14">
        <v>10.9</v>
      </c>
      <c r="I798" s="14">
        <v>10.2</v>
      </c>
      <c r="J798" s="17"/>
      <c r="K798" s="17"/>
      <c r="L798" s="17"/>
      <c r="M798" s="17"/>
      <c r="N798" s="17"/>
      <c r="O798" s="17"/>
      <c r="P798" s="17"/>
      <c r="Q798" s="17"/>
      <c r="R798" s="17"/>
      <c r="S798" s="17">
        <v>0</v>
      </c>
      <c r="T798" s="14"/>
    </row>
    <row r="799" spans="1:20" ht="22.5">
      <c r="A799" s="431" t="s">
        <v>666</v>
      </c>
      <c r="B799" s="324" t="s">
        <v>673</v>
      </c>
      <c r="C799" s="104" t="s">
        <v>23</v>
      </c>
      <c r="D799" s="145" t="s">
        <v>496</v>
      </c>
      <c r="E799" s="145"/>
      <c r="F799" s="145"/>
      <c r="G799" s="136"/>
      <c r="H799" s="22">
        <f>H801</f>
        <v>2644.4</v>
      </c>
      <c r="I799" s="22">
        <f aca="true" t="shared" si="294" ref="I799:S799">I801</f>
        <v>2644.4</v>
      </c>
      <c r="J799" s="22">
        <f t="shared" si="294"/>
        <v>0</v>
      </c>
      <c r="K799" s="22">
        <f t="shared" si="294"/>
        <v>0</v>
      </c>
      <c r="L799" s="22">
        <f t="shared" si="294"/>
        <v>3134</v>
      </c>
      <c r="M799" s="22">
        <f t="shared" si="294"/>
        <v>0</v>
      </c>
      <c r="N799" s="22">
        <f t="shared" si="294"/>
        <v>3134</v>
      </c>
      <c r="O799" s="22">
        <f t="shared" si="294"/>
        <v>8.8</v>
      </c>
      <c r="P799" s="22">
        <f t="shared" si="294"/>
        <v>3133.9999999999995</v>
      </c>
      <c r="Q799" s="22">
        <f t="shared" si="294"/>
        <v>3133.9999999999995</v>
      </c>
      <c r="R799" s="22">
        <f t="shared" si="294"/>
        <v>0</v>
      </c>
      <c r="S799" s="22">
        <f t="shared" si="294"/>
        <v>0</v>
      </c>
      <c r="T799" s="22"/>
    </row>
    <row r="800" spans="1:20" ht="22.5">
      <c r="A800" s="431"/>
      <c r="B800" s="325"/>
      <c r="C800" s="104" t="s">
        <v>36</v>
      </c>
      <c r="D800" s="145" t="s">
        <v>496</v>
      </c>
      <c r="E800" s="145"/>
      <c r="F800" s="145"/>
      <c r="G800" s="136"/>
      <c r="H800" s="22"/>
      <c r="I800" s="22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22"/>
    </row>
    <row r="801" spans="1:20" ht="33.75">
      <c r="A801" s="431"/>
      <c r="B801" s="326"/>
      <c r="C801" s="104" t="s">
        <v>508</v>
      </c>
      <c r="D801" s="145" t="s">
        <v>496</v>
      </c>
      <c r="E801" s="145"/>
      <c r="F801" s="145"/>
      <c r="G801" s="136"/>
      <c r="H801" s="22">
        <f>H802+H805+H808+H811</f>
        <v>2644.4</v>
      </c>
      <c r="I801" s="22">
        <f aca="true" t="shared" si="295" ref="I801:S801">I802+I805+I808+I811</f>
        <v>2644.4</v>
      </c>
      <c r="J801" s="22">
        <f t="shared" si="295"/>
        <v>0</v>
      </c>
      <c r="K801" s="22">
        <f t="shared" si="295"/>
        <v>0</v>
      </c>
      <c r="L801" s="22">
        <f t="shared" si="295"/>
        <v>3134</v>
      </c>
      <c r="M801" s="22">
        <f t="shared" si="295"/>
        <v>0</v>
      </c>
      <c r="N801" s="22">
        <f t="shared" si="295"/>
        <v>3134</v>
      </c>
      <c r="O801" s="22">
        <f t="shared" si="295"/>
        <v>8.8</v>
      </c>
      <c r="P801" s="22">
        <f t="shared" si="295"/>
        <v>3133.9999999999995</v>
      </c>
      <c r="Q801" s="22">
        <f t="shared" si="295"/>
        <v>3133.9999999999995</v>
      </c>
      <c r="R801" s="22">
        <f t="shared" si="295"/>
        <v>0</v>
      </c>
      <c r="S801" s="22">
        <f t="shared" si="295"/>
        <v>0</v>
      </c>
      <c r="T801" s="22"/>
    </row>
    <row r="802" spans="1:20" ht="22.5">
      <c r="A802" s="424"/>
      <c r="B802" s="321" t="s">
        <v>152</v>
      </c>
      <c r="C802" s="104" t="s">
        <v>23</v>
      </c>
      <c r="D802" s="144" t="s">
        <v>496</v>
      </c>
      <c r="E802" s="144" t="s">
        <v>66</v>
      </c>
      <c r="F802" s="144" t="s">
        <v>754</v>
      </c>
      <c r="G802" s="138" t="s">
        <v>501</v>
      </c>
      <c r="H802" s="14">
        <f>H804</f>
        <v>2294.8</v>
      </c>
      <c r="I802" s="14">
        <f aca="true" t="shared" si="296" ref="I802:S802">I804</f>
        <v>2294.8</v>
      </c>
      <c r="J802" s="14">
        <f t="shared" si="296"/>
        <v>0</v>
      </c>
      <c r="K802" s="14">
        <f t="shared" si="296"/>
        <v>0</v>
      </c>
      <c r="L802" s="14">
        <f t="shared" si="296"/>
        <v>3102.7</v>
      </c>
      <c r="M802" s="14">
        <f t="shared" si="296"/>
        <v>0</v>
      </c>
      <c r="N802" s="14">
        <f t="shared" si="296"/>
        <v>3102.7</v>
      </c>
      <c r="O802" s="14">
        <f t="shared" si="296"/>
        <v>0</v>
      </c>
      <c r="P802" s="14">
        <f t="shared" si="296"/>
        <v>2931.5</v>
      </c>
      <c r="Q802" s="14">
        <f t="shared" si="296"/>
        <v>2931.5</v>
      </c>
      <c r="R802" s="14">
        <f t="shared" si="296"/>
        <v>0</v>
      </c>
      <c r="S802" s="14">
        <f t="shared" si="296"/>
        <v>0</v>
      </c>
      <c r="T802" s="14"/>
    </row>
    <row r="803" spans="1:20" ht="22.5">
      <c r="A803" s="424"/>
      <c r="B803" s="322"/>
      <c r="C803" s="104" t="s">
        <v>36</v>
      </c>
      <c r="D803" s="144"/>
      <c r="E803" s="144"/>
      <c r="F803" s="144"/>
      <c r="G803" s="138"/>
      <c r="H803" s="14"/>
      <c r="I803" s="14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4"/>
    </row>
    <row r="804" spans="1:20" ht="34.5" customHeight="1">
      <c r="A804" s="424"/>
      <c r="B804" s="323"/>
      <c r="C804" s="104" t="s">
        <v>508</v>
      </c>
      <c r="D804" s="144" t="s">
        <v>496</v>
      </c>
      <c r="E804" s="144" t="s">
        <v>66</v>
      </c>
      <c r="F804" s="144" t="s">
        <v>754</v>
      </c>
      <c r="G804" s="138" t="s">
        <v>501</v>
      </c>
      <c r="H804" s="14">
        <v>2294.8</v>
      </c>
      <c r="I804" s="14">
        <v>2294.8</v>
      </c>
      <c r="J804" s="17">
        <v>0</v>
      </c>
      <c r="K804" s="17">
        <v>0</v>
      </c>
      <c r="L804" s="17">
        <v>3102.7</v>
      </c>
      <c r="M804" s="17">
        <v>0</v>
      </c>
      <c r="N804" s="17">
        <v>3102.7</v>
      </c>
      <c r="O804" s="17">
        <v>0</v>
      </c>
      <c r="P804" s="17">
        <v>2931.5</v>
      </c>
      <c r="Q804" s="17">
        <v>2931.5</v>
      </c>
      <c r="R804" s="17">
        <v>0</v>
      </c>
      <c r="S804" s="17">
        <v>0</v>
      </c>
      <c r="T804" s="14"/>
    </row>
    <row r="805" spans="1:20" ht="22.5">
      <c r="A805" s="424"/>
      <c r="B805" s="321" t="s">
        <v>152</v>
      </c>
      <c r="C805" s="104" t="s">
        <v>23</v>
      </c>
      <c r="D805" s="144" t="s">
        <v>496</v>
      </c>
      <c r="E805" s="144" t="s">
        <v>66</v>
      </c>
      <c r="F805" s="144" t="s">
        <v>754</v>
      </c>
      <c r="G805" s="138" t="s">
        <v>500</v>
      </c>
      <c r="H805" s="14">
        <f>H807</f>
        <v>323.1</v>
      </c>
      <c r="I805" s="14">
        <f aca="true" t="shared" si="297" ref="I805:S805">I807</f>
        <v>323.1</v>
      </c>
      <c r="J805" s="14">
        <f t="shared" si="297"/>
        <v>0</v>
      </c>
      <c r="K805" s="14">
        <f t="shared" si="297"/>
        <v>0</v>
      </c>
      <c r="L805" s="14">
        <f t="shared" si="297"/>
        <v>0</v>
      </c>
      <c r="M805" s="14">
        <f t="shared" si="297"/>
        <v>0</v>
      </c>
      <c r="N805" s="14">
        <f t="shared" si="297"/>
        <v>0</v>
      </c>
      <c r="O805" s="14">
        <f t="shared" si="297"/>
        <v>0</v>
      </c>
      <c r="P805" s="14">
        <f t="shared" si="297"/>
        <v>171.1</v>
      </c>
      <c r="Q805" s="14">
        <f t="shared" si="297"/>
        <v>171.1</v>
      </c>
      <c r="R805" s="14">
        <f t="shared" si="297"/>
        <v>0</v>
      </c>
      <c r="S805" s="14">
        <f t="shared" si="297"/>
        <v>0</v>
      </c>
      <c r="T805" s="14"/>
    </row>
    <row r="806" spans="1:20" ht="22.5">
      <c r="A806" s="424"/>
      <c r="B806" s="322"/>
      <c r="C806" s="104" t="s">
        <v>36</v>
      </c>
      <c r="D806" s="144"/>
      <c r="E806" s="144"/>
      <c r="F806" s="144"/>
      <c r="G806" s="138"/>
      <c r="H806" s="14"/>
      <c r="I806" s="14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4"/>
    </row>
    <row r="807" spans="1:20" ht="37.5" customHeight="1">
      <c r="A807" s="424"/>
      <c r="B807" s="323"/>
      <c r="C807" s="104" t="s">
        <v>508</v>
      </c>
      <c r="D807" s="144" t="s">
        <v>496</v>
      </c>
      <c r="E807" s="144" t="s">
        <v>66</v>
      </c>
      <c r="F807" s="144" t="s">
        <v>754</v>
      </c>
      <c r="G807" s="138" t="s">
        <v>500</v>
      </c>
      <c r="H807" s="14">
        <v>323.1</v>
      </c>
      <c r="I807" s="14">
        <v>323.1</v>
      </c>
      <c r="J807" s="17">
        <v>0</v>
      </c>
      <c r="K807" s="17">
        <v>0</v>
      </c>
      <c r="L807" s="17">
        <v>0</v>
      </c>
      <c r="M807" s="17">
        <v>0</v>
      </c>
      <c r="N807" s="17">
        <v>0</v>
      </c>
      <c r="O807" s="17">
        <v>0</v>
      </c>
      <c r="P807" s="17">
        <v>171.1</v>
      </c>
      <c r="Q807" s="17">
        <v>171.1</v>
      </c>
      <c r="R807" s="17">
        <v>0</v>
      </c>
      <c r="S807" s="17">
        <v>0</v>
      </c>
      <c r="T807" s="14"/>
    </row>
    <row r="808" spans="1:20" ht="22.5">
      <c r="A808" s="424"/>
      <c r="B808" s="321" t="s">
        <v>597</v>
      </c>
      <c r="C808" s="104" t="s">
        <v>23</v>
      </c>
      <c r="D808" s="144" t="s">
        <v>496</v>
      </c>
      <c r="E808" s="144" t="s">
        <v>66</v>
      </c>
      <c r="F808" s="144" t="s">
        <v>754</v>
      </c>
      <c r="G808" s="138" t="s">
        <v>501</v>
      </c>
      <c r="H808" s="14">
        <f>H810</f>
        <v>23.2</v>
      </c>
      <c r="I808" s="14">
        <f aca="true" t="shared" si="298" ref="I808:S808">I810</f>
        <v>23.2</v>
      </c>
      <c r="J808" s="14">
        <f t="shared" si="298"/>
        <v>0</v>
      </c>
      <c r="K808" s="14">
        <f t="shared" si="298"/>
        <v>0</v>
      </c>
      <c r="L808" s="14">
        <f t="shared" si="298"/>
        <v>31.3</v>
      </c>
      <c r="M808" s="14">
        <f t="shared" si="298"/>
        <v>0</v>
      </c>
      <c r="N808" s="14">
        <f t="shared" si="298"/>
        <v>31.3</v>
      </c>
      <c r="O808" s="14">
        <f t="shared" si="298"/>
        <v>8.8</v>
      </c>
      <c r="P808" s="14">
        <f t="shared" si="298"/>
        <v>29.7</v>
      </c>
      <c r="Q808" s="14">
        <f t="shared" si="298"/>
        <v>29.7</v>
      </c>
      <c r="R808" s="14">
        <f t="shared" si="298"/>
        <v>0</v>
      </c>
      <c r="S808" s="14">
        <f t="shared" si="298"/>
        <v>0</v>
      </c>
      <c r="T808" s="14"/>
    </row>
    <row r="809" spans="1:20" ht="22.5">
      <c r="A809" s="424"/>
      <c r="B809" s="322"/>
      <c r="C809" s="104" t="s">
        <v>36</v>
      </c>
      <c r="D809" s="144"/>
      <c r="E809" s="144"/>
      <c r="F809" s="144"/>
      <c r="G809" s="138"/>
      <c r="H809" s="14"/>
      <c r="I809" s="14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4"/>
    </row>
    <row r="810" spans="1:20" ht="37.5" customHeight="1">
      <c r="A810" s="424"/>
      <c r="B810" s="323"/>
      <c r="C810" s="104" t="s">
        <v>508</v>
      </c>
      <c r="D810" s="144" t="s">
        <v>496</v>
      </c>
      <c r="E810" s="144" t="s">
        <v>66</v>
      </c>
      <c r="F810" s="144" t="s">
        <v>754</v>
      </c>
      <c r="G810" s="138" t="s">
        <v>501</v>
      </c>
      <c r="H810" s="14">
        <v>23.2</v>
      </c>
      <c r="I810" s="14">
        <v>23.2</v>
      </c>
      <c r="J810" s="17">
        <v>0</v>
      </c>
      <c r="K810" s="17">
        <v>0</v>
      </c>
      <c r="L810" s="17">
        <v>31.3</v>
      </c>
      <c r="M810" s="17">
        <v>0</v>
      </c>
      <c r="N810" s="17">
        <v>31.3</v>
      </c>
      <c r="O810" s="17">
        <v>8.8</v>
      </c>
      <c r="P810" s="17">
        <v>29.7</v>
      </c>
      <c r="Q810" s="17">
        <v>29.7</v>
      </c>
      <c r="R810" s="17">
        <v>0</v>
      </c>
      <c r="S810" s="17">
        <v>0</v>
      </c>
      <c r="T810" s="14"/>
    </row>
    <row r="811" spans="1:20" ht="22.5">
      <c r="A811" s="424"/>
      <c r="B811" s="321" t="s">
        <v>597</v>
      </c>
      <c r="C811" s="104" t="s">
        <v>23</v>
      </c>
      <c r="D811" s="144" t="s">
        <v>496</v>
      </c>
      <c r="E811" s="144" t="s">
        <v>66</v>
      </c>
      <c r="F811" s="144" t="s">
        <v>754</v>
      </c>
      <c r="G811" s="138" t="s">
        <v>500</v>
      </c>
      <c r="H811" s="14">
        <f>H813</f>
        <v>3.3</v>
      </c>
      <c r="I811" s="14">
        <f aca="true" t="shared" si="299" ref="I811:S811">I813</f>
        <v>3.3</v>
      </c>
      <c r="J811" s="14">
        <f t="shared" si="299"/>
        <v>0</v>
      </c>
      <c r="K811" s="14">
        <f t="shared" si="299"/>
        <v>0</v>
      </c>
      <c r="L811" s="14">
        <f t="shared" si="299"/>
        <v>0</v>
      </c>
      <c r="M811" s="14">
        <f t="shared" si="299"/>
        <v>0</v>
      </c>
      <c r="N811" s="14">
        <f t="shared" si="299"/>
        <v>0</v>
      </c>
      <c r="O811" s="14">
        <f t="shared" si="299"/>
        <v>0</v>
      </c>
      <c r="P811" s="14">
        <f t="shared" si="299"/>
        <v>1.7</v>
      </c>
      <c r="Q811" s="14">
        <f t="shared" si="299"/>
        <v>1.7</v>
      </c>
      <c r="R811" s="14">
        <f t="shared" si="299"/>
        <v>0</v>
      </c>
      <c r="S811" s="14">
        <f t="shared" si="299"/>
        <v>0</v>
      </c>
      <c r="T811" s="14"/>
    </row>
    <row r="812" spans="1:20" ht="22.5">
      <c r="A812" s="424"/>
      <c r="B812" s="322"/>
      <c r="C812" s="104" t="s">
        <v>36</v>
      </c>
      <c r="D812" s="144"/>
      <c r="E812" s="144"/>
      <c r="F812" s="144"/>
      <c r="G812" s="138"/>
      <c r="H812" s="14"/>
      <c r="I812" s="14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4"/>
    </row>
    <row r="813" spans="1:20" ht="37.5" customHeight="1">
      <c r="A813" s="424"/>
      <c r="B813" s="323"/>
      <c r="C813" s="104" t="s">
        <v>508</v>
      </c>
      <c r="D813" s="144" t="s">
        <v>496</v>
      </c>
      <c r="E813" s="144" t="s">
        <v>66</v>
      </c>
      <c r="F813" s="144" t="s">
        <v>754</v>
      </c>
      <c r="G813" s="138" t="s">
        <v>500</v>
      </c>
      <c r="H813" s="14">
        <v>3.3</v>
      </c>
      <c r="I813" s="14">
        <v>3.3</v>
      </c>
      <c r="J813" s="17">
        <v>0</v>
      </c>
      <c r="K813" s="17">
        <v>0</v>
      </c>
      <c r="L813" s="17">
        <v>0</v>
      </c>
      <c r="M813" s="17">
        <v>0</v>
      </c>
      <c r="N813" s="17">
        <v>0</v>
      </c>
      <c r="O813" s="17">
        <v>0</v>
      </c>
      <c r="P813" s="17">
        <v>1.7</v>
      </c>
      <c r="Q813" s="17">
        <v>1.7</v>
      </c>
      <c r="R813" s="17">
        <v>0</v>
      </c>
      <c r="S813" s="17">
        <v>0</v>
      </c>
      <c r="T813" s="14"/>
    </row>
    <row r="814" spans="1:20" ht="21.75" customHeight="1">
      <c r="A814" s="448" t="s">
        <v>727</v>
      </c>
      <c r="B814" s="321"/>
      <c r="C814" s="104" t="s">
        <v>23</v>
      </c>
      <c r="D814" s="144"/>
      <c r="E814" s="144"/>
      <c r="F814" s="144"/>
      <c r="G814" s="138"/>
      <c r="H814" s="14">
        <f>H816</f>
        <v>140.8</v>
      </c>
      <c r="I814" s="14">
        <f aca="true" t="shared" si="300" ref="I814:S814">I816</f>
        <v>140.8</v>
      </c>
      <c r="J814" s="14">
        <f t="shared" si="300"/>
        <v>0</v>
      </c>
      <c r="K814" s="14">
        <f t="shared" si="300"/>
        <v>0</v>
      </c>
      <c r="L814" s="14">
        <f t="shared" si="300"/>
        <v>0</v>
      </c>
      <c r="M814" s="14">
        <f t="shared" si="300"/>
        <v>0</v>
      </c>
      <c r="N814" s="14">
        <f t="shared" si="300"/>
        <v>0</v>
      </c>
      <c r="O814" s="14">
        <f t="shared" si="300"/>
        <v>0</v>
      </c>
      <c r="P814" s="14">
        <f t="shared" si="300"/>
        <v>0</v>
      </c>
      <c r="Q814" s="14">
        <f t="shared" si="300"/>
        <v>0</v>
      </c>
      <c r="R814" s="14">
        <f t="shared" si="300"/>
        <v>0</v>
      </c>
      <c r="S814" s="14">
        <f t="shared" si="300"/>
        <v>0</v>
      </c>
      <c r="T814" s="14"/>
    </row>
    <row r="815" spans="1:20" ht="22.5" customHeight="1">
      <c r="A815" s="449"/>
      <c r="B815" s="322"/>
      <c r="C815" s="104" t="s">
        <v>36</v>
      </c>
      <c r="D815" s="144"/>
      <c r="E815" s="144"/>
      <c r="F815" s="144"/>
      <c r="G815" s="138"/>
      <c r="H815" s="14"/>
      <c r="I815" s="14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4"/>
    </row>
    <row r="816" spans="1:20" ht="37.5" customHeight="1">
      <c r="A816" s="450"/>
      <c r="B816" s="323"/>
      <c r="C816" s="104" t="s">
        <v>508</v>
      </c>
      <c r="D816" s="144"/>
      <c r="E816" s="144"/>
      <c r="F816" s="144"/>
      <c r="G816" s="138"/>
      <c r="H816" s="14">
        <f>H817+H820+H823</f>
        <v>140.8</v>
      </c>
      <c r="I816" s="14">
        <f aca="true" t="shared" si="301" ref="I816:S816">I817+I820+I823</f>
        <v>140.8</v>
      </c>
      <c r="J816" s="14">
        <f t="shared" si="301"/>
        <v>0</v>
      </c>
      <c r="K816" s="14">
        <f t="shared" si="301"/>
        <v>0</v>
      </c>
      <c r="L816" s="14">
        <f t="shared" si="301"/>
        <v>0</v>
      </c>
      <c r="M816" s="14">
        <f t="shared" si="301"/>
        <v>0</v>
      </c>
      <c r="N816" s="14">
        <f t="shared" si="301"/>
        <v>0</v>
      </c>
      <c r="O816" s="14">
        <f t="shared" si="301"/>
        <v>0</v>
      </c>
      <c r="P816" s="14">
        <f t="shared" si="301"/>
        <v>0</v>
      </c>
      <c r="Q816" s="14">
        <f t="shared" si="301"/>
        <v>0</v>
      </c>
      <c r="R816" s="14">
        <f t="shared" si="301"/>
        <v>0</v>
      </c>
      <c r="S816" s="14">
        <f t="shared" si="301"/>
        <v>0</v>
      </c>
      <c r="T816" s="14"/>
    </row>
    <row r="817" spans="1:20" ht="23.25" customHeight="1">
      <c r="A817" s="448"/>
      <c r="B817" s="321" t="s">
        <v>155</v>
      </c>
      <c r="C817" s="104" t="s">
        <v>23</v>
      </c>
      <c r="D817" s="144" t="s">
        <v>496</v>
      </c>
      <c r="E817" s="144" t="s">
        <v>163</v>
      </c>
      <c r="F817" s="144" t="s">
        <v>598</v>
      </c>
      <c r="G817" s="138" t="s">
        <v>500</v>
      </c>
      <c r="H817" s="14">
        <f>H819</f>
        <v>49.3</v>
      </c>
      <c r="I817" s="14">
        <f aca="true" t="shared" si="302" ref="I817:S817">I819</f>
        <v>49.3</v>
      </c>
      <c r="J817" s="14">
        <f t="shared" si="302"/>
        <v>0</v>
      </c>
      <c r="K817" s="14">
        <f t="shared" si="302"/>
        <v>0</v>
      </c>
      <c r="L817" s="14">
        <f t="shared" si="302"/>
        <v>0</v>
      </c>
      <c r="M817" s="14">
        <f t="shared" si="302"/>
        <v>0</v>
      </c>
      <c r="N817" s="14">
        <f t="shared" si="302"/>
        <v>0</v>
      </c>
      <c r="O817" s="14">
        <f t="shared" si="302"/>
        <v>0</v>
      </c>
      <c r="P817" s="14">
        <f t="shared" si="302"/>
        <v>0</v>
      </c>
      <c r="Q817" s="14">
        <f t="shared" si="302"/>
        <v>0</v>
      </c>
      <c r="R817" s="14">
        <f t="shared" si="302"/>
        <v>0</v>
      </c>
      <c r="S817" s="14">
        <f t="shared" si="302"/>
        <v>0</v>
      </c>
      <c r="T817" s="14"/>
    </row>
    <row r="818" spans="1:20" ht="22.5" customHeight="1">
      <c r="A818" s="449"/>
      <c r="B818" s="322"/>
      <c r="C818" s="104" t="s">
        <v>36</v>
      </c>
      <c r="D818" s="144" t="s">
        <v>496</v>
      </c>
      <c r="E818" s="144" t="s">
        <v>163</v>
      </c>
      <c r="F818" s="144" t="s">
        <v>598</v>
      </c>
      <c r="G818" s="138" t="s">
        <v>500</v>
      </c>
      <c r="H818" s="14"/>
      <c r="I818" s="14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4"/>
    </row>
    <row r="819" spans="1:20" ht="37.5" customHeight="1">
      <c r="A819" s="450"/>
      <c r="B819" s="323"/>
      <c r="C819" s="104" t="s">
        <v>508</v>
      </c>
      <c r="D819" s="144" t="s">
        <v>496</v>
      </c>
      <c r="E819" s="144" t="s">
        <v>163</v>
      </c>
      <c r="F819" s="144" t="s">
        <v>598</v>
      </c>
      <c r="G819" s="138" t="s">
        <v>500</v>
      </c>
      <c r="H819" s="14">
        <v>49.3</v>
      </c>
      <c r="I819" s="14">
        <v>49.3</v>
      </c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4"/>
    </row>
    <row r="820" spans="1:20" ht="22.5">
      <c r="A820" s="415"/>
      <c r="B820" s="321" t="s">
        <v>755</v>
      </c>
      <c r="C820" s="104" t="s">
        <v>23</v>
      </c>
      <c r="D820" s="144" t="s">
        <v>496</v>
      </c>
      <c r="E820" s="144" t="s">
        <v>66</v>
      </c>
      <c r="F820" s="144" t="s">
        <v>598</v>
      </c>
      <c r="G820" s="138" t="s">
        <v>500</v>
      </c>
      <c r="H820" s="14">
        <f>H822</f>
        <v>66.5</v>
      </c>
      <c r="I820" s="14">
        <f aca="true" t="shared" si="303" ref="I820:S820">I822</f>
        <v>66.5</v>
      </c>
      <c r="J820" s="14">
        <f t="shared" si="303"/>
        <v>0</v>
      </c>
      <c r="K820" s="14">
        <f t="shared" si="303"/>
        <v>0</v>
      </c>
      <c r="L820" s="14">
        <f t="shared" si="303"/>
        <v>0</v>
      </c>
      <c r="M820" s="14">
        <f t="shared" si="303"/>
        <v>0</v>
      </c>
      <c r="N820" s="14">
        <f t="shared" si="303"/>
        <v>0</v>
      </c>
      <c r="O820" s="14">
        <f t="shared" si="303"/>
        <v>0</v>
      </c>
      <c r="P820" s="14">
        <f t="shared" si="303"/>
        <v>0</v>
      </c>
      <c r="Q820" s="14">
        <f t="shared" si="303"/>
        <v>0</v>
      </c>
      <c r="R820" s="14">
        <f t="shared" si="303"/>
        <v>0</v>
      </c>
      <c r="S820" s="14">
        <f t="shared" si="303"/>
        <v>0</v>
      </c>
      <c r="T820" s="14"/>
    </row>
    <row r="821" spans="1:20" ht="22.5">
      <c r="A821" s="416"/>
      <c r="B821" s="322"/>
      <c r="C821" s="104" t="s">
        <v>36</v>
      </c>
      <c r="D821" s="144" t="s">
        <v>496</v>
      </c>
      <c r="E821" s="144" t="s">
        <v>66</v>
      </c>
      <c r="F821" s="144" t="s">
        <v>598</v>
      </c>
      <c r="G821" s="138" t="s">
        <v>500</v>
      </c>
      <c r="H821" s="14"/>
      <c r="I821" s="14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4"/>
    </row>
    <row r="822" spans="1:20" ht="33.75">
      <c r="A822" s="417"/>
      <c r="B822" s="323"/>
      <c r="C822" s="104" t="s">
        <v>508</v>
      </c>
      <c r="D822" s="144" t="s">
        <v>496</v>
      </c>
      <c r="E822" s="144" t="s">
        <v>66</v>
      </c>
      <c r="F822" s="144" t="s">
        <v>598</v>
      </c>
      <c r="G822" s="138" t="s">
        <v>500</v>
      </c>
      <c r="H822" s="14">
        <v>66.5</v>
      </c>
      <c r="I822" s="14">
        <v>66.5</v>
      </c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4"/>
    </row>
    <row r="823" spans="1:20" ht="22.5">
      <c r="A823" s="415"/>
      <c r="B823" s="321" t="s">
        <v>755</v>
      </c>
      <c r="C823" s="104" t="s">
        <v>23</v>
      </c>
      <c r="D823" s="144" t="s">
        <v>496</v>
      </c>
      <c r="E823" s="144" t="s">
        <v>66</v>
      </c>
      <c r="F823" s="144" t="s">
        <v>598</v>
      </c>
      <c r="G823" s="138" t="s">
        <v>500</v>
      </c>
      <c r="H823" s="14">
        <f>H825</f>
        <v>25</v>
      </c>
      <c r="I823" s="14">
        <f aca="true" t="shared" si="304" ref="I823:S823">I825</f>
        <v>25</v>
      </c>
      <c r="J823" s="14">
        <f t="shared" si="304"/>
        <v>0</v>
      </c>
      <c r="K823" s="14">
        <f t="shared" si="304"/>
        <v>0</v>
      </c>
      <c r="L823" s="14">
        <f t="shared" si="304"/>
        <v>0</v>
      </c>
      <c r="M823" s="14">
        <f t="shared" si="304"/>
        <v>0</v>
      </c>
      <c r="N823" s="14">
        <f t="shared" si="304"/>
        <v>0</v>
      </c>
      <c r="O823" s="14">
        <f t="shared" si="304"/>
        <v>0</v>
      </c>
      <c r="P823" s="14">
        <f t="shared" si="304"/>
        <v>0</v>
      </c>
      <c r="Q823" s="14">
        <f t="shared" si="304"/>
        <v>0</v>
      </c>
      <c r="R823" s="14">
        <f t="shared" si="304"/>
        <v>0</v>
      </c>
      <c r="S823" s="14">
        <f t="shared" si="304"/>
        <v>0</v>
      </c>
      <c r="T823" s="14"/>
    </row>
    <row r="824" spans="1:20" ht="22.5">
      <c r="A824" s="416"/>
      <c r="B824" s="322"/>
      <c r="C824" s="104" t="s">
        <v>36</v>
      </c>
      <c r="D824" s="144" t="s">
        <v>496</v>
      </c>
      <c r="E824" s="144" t="s">
        <v>66</v>
      </c>
      <c r="F824" s="144" t="s">
        <v>598</v>
      </c>
      <c r="G824" s="138" t="s">
        <v>500</v>
      </c>
      <c r="H824" s="14"/>
      <c r="I824" s="14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4"/>
    </row>
    <row r="825" spans="1:20" ht="33.75">
      <c r="A825" s="417"/>
      <c r="B825" s="323"/>
      <c r="C825" s="104" t="s">
        <v>508</v>
      </c>
      <c r="D825" s="144" t="s">
        <v>496</v>
      </c>
      <c r="E825" s="144" t="s">
        <v>66</v>
      </c>
      <c r="F825" s="144" t="s">
        <v>598</v>
      </c>
      <c r="G825" s="138" t="s">
        <v>500</v>
      </c>
      <c r="H825" s="14">
        <v>25</v>
      </c>
      <c r="I825" s="14">
        <v>25</v>
      </c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4"/>
    </row>
    <row r="826" spans="1:20" ht="22.5">
      <c r="A826" s="432" t="s">
        <v>40</v>
      </c>
      <c r="B826" s="432" t="s">
        <v>626</v>
      </c>
      <c r="C826" s="104" t="s">
        <v>23</v>
      </c>
      <c r="D826" s="106"/>
      <c r="E826" s="106"/>
      <c r="F826" s="106"/>
      <c r="G826" s="106"/>
      <c r="H826" s="231">
        <f>H828</f>
        <v>120236.09999999999</v>
      </c>
      <c r="I826" s="231">
        <f aca="true" t="shared" si="305" ref="I826:S826">I828</f>
        <v>120060.29999999999</v>
      </c>
      <c r="J826" s="231">
        <f t="shared" si="305"/>
        <v>20778.4</v>
      </c>
      <c r="K826" s="231">
        <f t="shared" si="305"/>
        <v>20778.4</v>
      </c>
      <c r="L826" s="231">
        <f t="shared" si="305"/>
        <v>36348.9</v>
      </c>
      <c r="M826" s="231">
        <f t="shared" si="305"/>
        <v>36348.9</v>
      </c>
      <c r="N826" s="231">
        <f t="shared" si="305"/>
        <v>56812.4</v>
      </c>
      <c r="O826" s="231">
        <f t="shared" si="305"/>
        <v>56812.4</v>
      </c>
      <c r="P826" s="231">
        <f t="shared" si="305"/>
        <v>79500.8</v>
      </c>
      <c r="Q826" s="231">
        <f t="shared" si="305"/>
        <v>79116.2</v>
      </c>
      <c r="R826" s="231">
        <f t="shared" si="305"/>
        <v>61877.4</v>
      </c>
      <c r="S826" s="231">
        <f t="shared" si="305"/>
        <v>56744.3</v>
      </c>
      <c r="T826" s="64"/>
    </row>
    <row r="827" spans="1:20" ht="22.5">
      <c r="A827" s="432"/>
      <c r="B827" s="432"/>
      <c r="C827" s="104" t="s">
        <v>36</v>
      </c>
      <c r="D827" s="106"/>
      <c r="E827" s="106"/>
      <c r="F827" s="106"/>
      <c r="G827" s="106"/>
      <c r="H827" s="232"/>
      <c r="I827" s="232"/>
      <c r="J827" s="232"/>
      <c r="K827" s="232"/>
      <c r="L827" s="232"/>
      <c r="M827" s="232"/>
      <c r="N827" s="232"/>
      <c r="O827" s="232"/>
      <c r="P827" s="232"/>
      <c r="Q827" s="232"/>
      <c r="R827" s="232"/>
      <c r="S827" s="232"/>
      <c r="T827" s="64"/>
    </row>
    <row r="828" spans="1:20" ht="56.25">
      <c r="A828" s="432"/>
      <c r="B828" s="432"/>
      <c r="C828" s="104" t="s">
        <v>627</v>
      </c>
      <c r="D828" s="132" t="s">
        <v>628</v>
      </c>
      <c r="E828" s="149" t="s">
        <v>334</v>
      </c>
      <c r="F828" s="149" t="s">
        <v>334</v>
      </c>
      <c r="G828" s="149" t="s">
        <v>334</v>
      </c>
      <c r="H828" s="231">
        <f>H830+H833+H836</f>
        <v>120236.09999999999</v>
      </c>
      <c r="I828" s="231">
        <f aca="true" t="shared" si="306" ref="I828:S828">I830+I833+I836</f>
        <v>120060.29999999999</v>
      </c>
      <c r="J828" s="231">
        <f t="shared" si="306"/>
        <v>20778.4</v>
      </c>
      <c r="K828" s="231">
        <f t="shared" si="306"/>
        <v>20778.4</v>
      </c>
      <c r="L828" s="231">
        <f t="shared" si="306"/>
        <v>36348.9</v>
      </c>
      <c r="M828" s="231">
        <f t="shared" si="306"/>
        <v>36348.9</v>
      </c>
      <c r="N828" s="231">
        <f t="shared" si="306"/>
        <v>56812.4</v>
      </c>
      <c r="O828" s="231">
        <f t="shared" si="306"/>
        <v>56812.4</v>
      </c>
      <c r="P828" s="231">
        <f t="shared" si="306"/>
        <v>79500.8</v>
      </c>
      <c r="Q828" s="231">
        <f t="shared" si="306"/>
        <v>79116.2</v>
      </c>
      <c r="R828" s="231">
        <f t="shared" si="306"/>
        <v>61877.4</v>
      </c>
      <c r="S828" s="231">
        <f t="shared" si="306"/>
        <v>56744.3</v>
      </c>
      <c r="T828" s="64"/>
    </row>
    <row r="829" spans="1:20" ht="12.75">
      <c r="A829" s="432"/>
      <c r="B829" s="432"/>
      <c r="C829" s="104"/>
      <c r="D829" s="147"/>
      <c r="E829" s="107"/>
      <c r="F829" s="107"/>
      <c r="G829" s="107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64"/>
    </row>
    <row r="830" spans="1:20" ht="22.5">
      <c r="A830" s="399" t="s">
        <v>28</v>
      </c>
      <c r="B830" s="399" t="s">
        <v>629</v>
      </c>
      <c r="C830" s="104" t="s">
        <v>23</v>
      </c>
      <c r="D830" s="228"/>
      <c r="E830" s="228"/>
      <c r="F830" s="228"/>
      <c r="G830" s="228"/>
      <c r="H830" s="230">
        <f>H832</f>
        <v>113736</v>
      </c>
      <c r="I830" s="230">
        <f aca="true" t="shared" si="307" ref="I830:S830">I832</f>
        <v>113579.9</v>
      </c>
      <c r="J830" s="230">
        <f t="shared" si="307"/>
        <v>19200.9</v>
      </c>
      <c r="K830" s="230">
        <f t="shared" si="307"/>
        <v>19200.9</v>
      </c>
      <c r="L830" s="230">
        <f t="shared" si="307"/>
        <v>33126.6</v>
      </c>
      <c r="M830" s="230">
        <f t="shared" si="307"/>
        <v>33126.6</v>
      </c>
      <c r="N830" s="230">
        <f t="shared" si="307"/>
        <v>52042.5</v>
      </c>
      <c r="O830" s="230">
        <f t="shared" si="307"/>
        <v>52042.5</v>
      </c>
      <c r="P830" s="230">
        <f t="shared" si="307"/>
        <v>72624</v>
      </c>
      <c r="Q830" s="230">
        <f t="shared" si="307"/>
        <v>72431</v>
      </c>
      <c r="R830" s="230">
        <f t="shared" si="307"/>
        <v>54721.4</v>
      </c>
      <c r="S830" s="230">
        <f t="shared" si="307"/>
        <v>49588.3</v>
      </c>
      <c r="T830" s="64"/>
    </row>
    <row r="831" spans="1:20" ht="22.5">
      <c r="A831" s="399"/>
      <c r="B831" s="399"/>
      <c r="C831" s="104" t="s">
        <v>36</v>
      </c>
      <c r="D831" s="228"/>
      <c r="E831" s="228"/>
      <c r="F831" s="228"/>
      <c r="G831" s="228"/>
      <c r="H831" s="230"/>
      <c r="I831" s="230"/>
      <c r="J831" s="230"/>
      <c r="K831" s="230"/>
      <c r="L831" s="230"/>
      <c r="M831" s="230"/>
      <c r="N831" s="230"/>
      <c r="O831" s="230"/>
      <c r="P831" s="230"/>
      <c r="Q831" s="230"/>
      <c r="R831" s="230"/>
      <c r="S831" s="230"/>
      <c r="T831" s="64"/>
    </row>
    <row r="832" spans="1:20" ht="56.25">
      <c r="A832" s="399"/>
      <c r="B832" s="399"/>
      <c r="C832" s="104" t="s">
        <v>627</v>
      </c>
      <c r="D832" s="229" t="s">
        <v>628</v>
      </c>
      <c r="E832" s="228" t="s">
        <v>334</v>
      </c>
      <c r="F832" s="228" t="s">
        <v>334</v>
      </c>
      <c r="G832" s="228" t="s">
        <v>334</v>
      </c>
      <c r="H832" s="230">
        <v>113736</v>
      </c>
      <c r="I832" s="230">
        <v>113579.9</v>
      </c>
      <c r="J832" s="230">
        <v>19200.9</v>
      </c>
      <c r="K832" s="230">
        <v>19200.9</v>
      </c>
      <c r="L832" s="230">
        <v>33126.6</v>
      </c>
      <c r="M832" s="230">
        <v>33126.6</v>
      </c>
      <c r="N832" s="230">
        <v>52042.5</v>
      </c>
      <c r="O832" s="230">
        <v>52042.5</v>
      </c>
      <c r="P832" s="230">
        <v>72624</v>
      </c>
      <c r="Q832" s="230">
        <v>72431</v>
      </c>
      <c r="R832" s="230">
        <v>54721.4</v>
      </c>
      <c r="S832" s="230">
        <v>49588.3</v>
      </c>
      <c r="T832" s="64"/>
    </row>
    <row r="833" spans="1:20" ht="22.5">
      <c r="A833" s="327" t="s">
        <v>633</v>
      </c>
      <c r="B833" s="327" t="s">
        <v>630</v>
      </c>
      <c r="C833" s="104" t="s">
        <v>23</v>
      </c>
      <c r="D833" s="228"/>
      <c r="E833" s="228"/>
      <c r="F833" s="228"/>
      <c r="G833" s="228"/>
      <c r="H833" s="230">
        <f>H835</f>
        <v>0.9</v>
      </c>
      <c r="I833" s="230">
        <f aca="true" t="shared" si="308" ref="I833:S833">I835</f>
        <v>0.9</v>
      </c>
      <c r="J833" s="230">
        <f t="shared" si="308"/>
        <v>0</v>
      </c>
      <c r="K833" s="230">
        <f t="shared" si="308"/>
        <v>0</v>
      </c>
      <c r="L833" s="230">
        <f t="shared" si="308"/>
        <v>0</v>
      </c>
      <c r="M833" s="230">
        <f t="shared" si="308"/>
        <v>0</v>
      </c>
      <c r="N833" s="230">
        <f t="shared" si="308"/>
        <v>0</v>
      </c>
      <c r="O833" s="230">
        <f t="shared" si="308"/>
        <v>0</v>
      </c>
      <c r="P833" s="230">
        <f t="shared" si="308"/>
        <v>0</v>
      </c>
      <c r="Q833" s="230">
        <f t="shared" si="308"/>
        <v>0</v>
      </c>
      <c r="R833" s="230">
        <f t="shared" si="308"/>
        <v>250</v>
      </c>
      <c r="S833" s="230">
        <f t="shared" si="308"/>
        <v>250</v>
      </c>
      <c r="T833" s="64"/>
    </row>
    <row r="834" spans="1:20" ht="22.5">
      <c r="A834" s="327"/>
      <c r="B834" s="327"/>
      <c r="C834" s="104" t="s">
        <v>36</v>
      </c>
      <c r="D834" s="228"/>
      <c r="E834" s="228"/>
      <c r="F834" s="228"/>
      <c r="G834" s="228"/>
      <c r="H834" s="230"/>
      <c r="I834" s="230"/>
      <c r="J834" s="230"/>
      <c r="K834" s="230"/>
      <c r="L834" s="230"/>
      <c r="M834" s="230"/>
      <c r="N834" s="230"/>
      <c r="O834" s="230"/>
      <c r="P834" s="230"/>
      <c r="Q834" s="230"/>
      <c r="R834" s="230"/>
      <c r="S834" s="230"/>
      <c r="T834" s="64"/>
    </row>
    <row r="835" spans="1:20" ht="56.25">
      <c r="A835" s="327"/>
      <c r="B835" s="327"/>
      <c r="C835" s="104" t="s">
        <v>627</v>
      </c>
      <c r="D835" s="229" t="s">
        <v>628</v>
      </c>
      <c r="E835" s="228">
        <v>1301</v>
      </c>
      <c r="F835" s="228">
        <v>1428603</v>
      </c>
      <c r="G835" s="228">
        <v>730</v>
      </c>
      <c r="H835" s="230">
        <v>0.9</v>
      </c>
      <c r="I835" s="230">
        <v>0.9</v>
      </c>
      <c r="J835" s="230">
        <v>0</v>
      </c>
      <c r="K835" s="230">
        <v>0</v>
      </c>
      <c r="L835" s="230">
        <v>0</v>
      </c>
      <c r="M835" s="230">
        <v>0</v>
      </c>
      <c r="N835" s="230">
        <v>0</v>
      </c>
      <c r="O835" s="230">
        <v>0</v>
      </c>
      <c r="P835" s="230">
        <v>0</v>
      </c>
      <c r="Q835" s="230">
        <v>0</v>
      </c>
      <c r="R835" s="230">
        <v>250</v>
      </c>
      <c r="S835" s="230">
        <v>250</v>
      </c>
      <c r="T835" s="64"/>
    </row>
    <row r="836" spans="1:20" ht="22.5">
      <c r="A836" s="399" t="s">
        <v>634</v>
      </c>
      <c r="B836" s="399" t="s">
        <v>631</v>
      </c>
      <c r="C836" s="104" t="s">
        <v>23</v>
      </c>
      <c r="D836" s="228"/>
      <c r="E836" s="228"/>
      <c r="F836" s="228"/>
      <c r="G836" s="228"/>
      <c r="H836" s="230">
        <f>H838</f>
        <v>6499.2</v>
      </c>
      <c r="I836" s="230">
        <f aca="true" t="shared" si="309" ref="I836:S836">I838</f>
        <v>6479.5</v>
      </c>
      <c r="J836" s="230">
        <f t="shared" si="309"/>
        <v>1577.5</v>
      </c>
      <c r="K836" s="230">
        <f t="shared" si="309"/>
        <v>1577.5</v>
      </c>
      <c r="L836" s="230">
        <f t="shared" si="309"/>
        <v>3222.3</v>
      </c>
      <c r="M836" s="230">
        <f t="shared" si="309"/>
        <v>3222.3</v>
      </c>
      <c r="N836" s="230">
        <f t="shared" si="309"/>
        <v>4769.9</v>
      </c>
      <c r="O836" s="230">
        <f t="shared" si="309"/>
        <v>4769.9</v>
      </c>
      <c r="P836" s="230">
        <f t="shared" si="309"/>
        <v>6876.8</v>
      </c>
      <c r="Q836" s="230">
        <f t="shared" si="309"/>
        <v>6685.2</v>
      </c>
      <c r="R836" s="230">
        <f t="shared" si="309"/>
        <v>6906</v>
      </c>
      <c r="S836" s="230">
        <f t="shared" si="309"/>
        <v>6906</v>
      </c>
      <c r="T836" s="64"/>
    </row>
    <row r="837" spans="1:20" ht="22.5">
      <c r="A837" s="399"/>
      <c r="B837" s="399"/>
      <c r="C837" s="104" t="s">
        <v>36</v>
      </c>
      <c r="D837" s="228"/>
      <c r="E837" s="228"/>
      <c r="F837" s="228"/>
      <c r="G837" s="228"/>
      <c r="H837" s="230"/>
      <c r="I837" s="230"/>
      <c r="J837" s="230"/>
      <c r="K837" s="230"/>
      <c r="L837" s="230"/>
      <c r="M837" s="230"/>
      <c r="N837" s="230"/>
      <c r="O837" s="230"/>
      <c r="P837" s="230"/>
      <c r="Q837" s="230"/>
      <c r="R837" s="230"/>
      <c r="S837" s="230"/>
      <c r="T837" s="64"/>
    </row>
    <row r="838" spans="1:20" ht="56.25">
      <c r="A838" s="399"/>
      <c r="B838" s="399"/>
      <c r="C838" s="104" t="s">
        <v>627</v>
      </c>
      <c r="D838" s="229" t="s">
        <v>628</v>
      </c>
      <c r="E838" s="229" t="s">
        <v>632</v>
      </c>
      <c r="F838" s="228">
        <v>1438021</v>
      </c>
      <c r="G838" s="228" t="s">
        <v>334</v>
      </c>
      <c r="H838" s="230">
        <v>6499.2</v>
      </c>
      <c r="I838" s="230">
        <v>6479.5</v>
      </c>
      <c r="J838" s="230">
        <v>1577.5</v>
      </c>
      <c r="K838" s="230">
        <v>1577.5</v>
      </c>
      <c r="L838" s="230">
        <v>3222.3</v>
      </c>
      <c r="M838" s="230">
        <v>3222.3</v>
      </c>
      <c r="N838" s="230">
        <v>4769.9</v>
      </c>
      <c r="O838" s="230">
        <v>4769.9</v>
      </c>
      <c r="P838" s="230">
        <v>6876.8</v>
      </c>
      <c r="Q838" s="230">
        <v>6685.2</v>
      </c>
      <c r="R838" s="230">
        <v>6906</v>
      </c>
      <c r="S838" s="230">
        <v>6906</v>
      </c>
      <c r="T838" s="64"/>
    </row>
  </sheetData>
  <sheetProtection/>
  <mergeCells count="650">
    <mergeCell ref="D210:D212"/>
    <mergeCell ref="E210:E212"/>
    <mergeCell ref="F210:F212"/>
    <mergeCell ref="B594:B596"/>
    <mergeCell ref="B588:B590"/>
    <mergeCell ref="A564:A569"/>
    <mergeCell ref="A208:A212"/>
    <mergeCell ref="B208:B212"/>
    <mergeCell ref="C210:C212"/>
    <mergeCell ref="E354:E356"/>
    <mergeCell ref="F354:F356"/>
    <mergeCell ref="A352:A356"/>
    <mergeCell ref="B352:B356"/>
    <mergeCell ref="C354:C356"/>
    <mergeCell ref="D354:D356"/>
    <mergeCell ref="D223:D224"/>
    <mergeCell ref="F322:F328"/>
    <mergeCell ref="C339:C341"/>
    <mergeCell ref="C344:C351"/>
    <mergeCell ref="F282:F285"/>
    <mergeCell ref="F215:F216"/>
    <mergeCell ref="D238:D239"/>
    <mergeCell ref="F238:F239"/>
    <mergeCell ref="D227:D228"/>
    <mergeCell ref="E238:E239"/>
    <mergeCell ref="E219:E220"/>
    <mergeCell ref="F145:F147"/>
    <mergeCell ref="F202:F203"/>
    <mergeCell ref="F165:F169"/>
    <mergeCell ref="D156:D162"/>
    <mergeCell ref="F186:F188"/>
    <mergeCell ref="D196:D199"/>
    <mergeCell ref="E145:E147"/>
    <mergeCell ref="E186:E188"/>
    <mergeCell ref="F191:F193"/>
    <mergeCell ref="E202:E203"/>
    <mergeCell ref="D18:D22"/>
    <mergeCell ref="E18:E22"/>
    <mergeCell ref="F18:F22"/>
    <mergeCell ref="A31:A34"/>
    <mergeCell ref="B31:B34"/>
    <mergeCell ref="C33:C34"/>
    <mergeCell ref="D33:D34"/>
    <mergeCell ref="E33:E34"/>
    <mergeCell ref="F33:F34"/>
    <mergeCell ref="B23:B29"/>
    <mergeCell ref="B375:B377"/>
    <mergeCell ref="C375:C377"/>
    <mergeCell ref="D215:D216"/>
    <mergeCell ref="E227:E228"/>
    <mergeCell ref="F245:F247"/>
    <mergeCell ref="F261:F264"/>
    <mergeCell ref="E267:E270"/>
    <mergeCell ref="F227:F228"/>
    <mergeCell ref="D219:D220"/>
    <mergeCell ref="E335:E336"/>
    <mergeCell ref="C371:C372"/>
    <mergeCell ref="D206:D207"/>
    <mergeCell ref="E206:E207"/>
    <mergeCell ref="E322:E328"/>
    <mergeCell ref="D339:D341"/>
    <mergeCell ref="E282:E285"/>
    <mergeCell ref="D282:D285"/>
    <mergeCell ref="D304:D305"/>
    <mergeCell ref="E304:E305"/>
    <mergeCell ref="F304:F305"/>
    <mergeCell ref="F300:F301"/>
    <mergeCell ref="E300:E301"/>
    <mergeCell ref="E339:E341"/>
    <mergeCell ref="F339:F341"/>
    <mergeCell ref="E308:E309"/>
    <mergeCell ref="F308:F309"/>
    <mergeCell ref="E312:E313"/>
    <mergeCell ref="F331:F332"/>
    <mergeCell ref="D380:D386"/>
    <mergeCell ref="D537:D539"/>
    <mergeCell ref="B561:B563"/>
    <mergeCell ref="A549:A551"/>
    <mergeCell ref="E537:E539"/>
    <mergeCell ref="B397:B399"/>
    <mergeCell ref="B400:B402"/>
    <mergeCell ref="B454:B456"/>
    <mergeCell ref="A543:A545"/>
    <mergeCell ref="B391:B393"/>
    <mergeCell ref="A271:A276"/>
    <mergeCell ref="B271:B276"/>
    <mergeCell ref="B317:B319"/>
    <mergeCell ref="B248:B250"/>
    <mergeCell ref="A259:A264"/>
    <mergeCell ref="B302:B305"/>
    <mergeCell ref="A360:A362"/>
    <mergeCell ref="B329:B332"/>
    <mergeCell ref="A243:A247"/>
    <mergeCell ref="F273:F276"/>
    <mergeCell ref="A240:A242"/>
    <mergeCell ref="A248:A250"/>
    <mergeCell ref="C253:C254"/>
    <mergeCell ref="C257:C258"/>
    <mergeCell ref="C261:C264"/>
    <mergeCell ref="C245:C247"/>
    <mergeCell ref="F267:F270"/>
    <mergeCell ref="E253:E254"/>
    <mergeCell ref="F253:F254"/>
    <mergeCell ref="D253:D254"/>
    <mergeCell ref="A221:A224"/>
    <mergeCell ref="B221:B224"/>
    <mergeCell ref="A255:A258"/>
    <mergeCell ref="A233:A235"/>
    <mergeCell ref="C206:C207"/>
    <mergeCell ref="A251:A254"/>
    <mergeCell ref="B251:B254"/>
    <mergeCell ref="E215:E216"/>
    <mergeCell ref="A213:A216"/>
    <mergeCell ref="C215:C216"/>
    <mergeCell ref="B204:B207"/>
    <mergeCell ref="B229:B232"/>
    <mergeCell ref="A217:A220"/>
    <mergeCell ref="B217:B220"/>
    <mergeCell ref="C219:C220"/>
    <mergeCell ref="B213:B216"/>
    <mergeCell ref="A329:A332"/>
    <mergeCell ref="B310:B313"/>
    <mergeCell ref="B289:B291"/>
    <mergeCell ref="B298:B301"/>
    <mergeCell ref="A229:A232"/>
    <mergeCell ref="A280:A285"/>
    <mergeCell ref="B280:B285"/>
    <mergeCell ref="C227:C228"/>
    <mergeCell ref="A836:A838"/>
    <mergeCell ref="B826:B829"/>
    <mergeCell ref="B830:B832"/>
    <mergeCell ref="B833:B835"/>
    <mergeCell ref="B836:B838"/>
    <mergeCell ref="A826:A829"/>
    <mergeCell ref="A830:A832"/>
    <mergeCell ref="A833:A835"/>
    <mergeCell ref="B360:B362"/>
    <mergeCell ref="B597:B599"/>
    <mergeCell ref="B606:B608"/>
    <mergeCell ref="B576:B578"/>
    <mergeCell ref="A606:A608"/>
    <mergeCell ref="B555:B557"/>
    <mergeCell ref="A366:A368"/>
    <mergeCell ref="B366:B368"/>
    <mergeCell ref="A387:A390"/>
    <mergeCell ref="B387:B390"/>
    <mergeCell ref="A320:A328"/>
    <mergeCell ref="B394:B396"/>
    <mergeCell ref="B371:B372"/>
    <mergeCell ref="A363:A365"/>
    <mergeCell ref="B363:B365"/>
    <mergeCell ref="E129:E140"/>
    <mergeCell ref="B175:B179"/>
    <mergeCell ref="E165:E169"/>
    <mergeCell ref="B163:B169"/>
    <mergeCell ref="D119:D121"/>
    <mergeCell ref="E108:E116"/>
    <mergeCell ref="E177:E179"/>
    <mergeCell ref="C177:C179"/>
    <mergeCell ref="E156:E162"/>
    <mergeCell ref="C145:C147"/>
    <mergeCell ref="D177:D179"/>
    <mergeCell ref="D165:D169"/>
    <mergeCell ref="D145:D147"/>
    <mergeCell ref="C173:C174"/>
    <mergeCell ref="D257:D258"/>
    <mergeCell ref="C273:C276"/>
    <mergeCell ref="D182:D183"/>
    <mergeCell ref="B243:B247"/>
    <mergeCell ref="B200:B203"/>
    <mergeCell ref="C202:C203"/>
    <mergeCell ref="C223:C224"/>
    <mergeCell ref="B265:B270"/>
    <mergeCell ref="B233:B235"/>
    <mergeCell ref="D267:D270"/>
    <mergeCell ref="A41:A45"/>
    <mergeCell ref="A180:A183"/>
    <mergeCell ref="F257:F258"/>
    <mergeCell ref="A204:A207"/>
    <mergeCell ref="A225:A228"/>
    <mergeCell ref="B225:B228"/>
    <mergeCell ref="E196:E199"/>
    <mergeCell ref="A53:A64"/>
    <mergeCell ref="C25:C29"/>
    <mergeCell ref="A16:A22"/>
    <mergeCell ref="C18:C22"/>
    <mergeCell ref="D202:D203"/>
    <mergeCell ref="B53:B64"/>
    <mergeCell ref="A154:A162"/>
    <mergeCell ref="B154:B162"/>
    <mergeCell ref="A189:A193"/>
    <mergeCell ref="B35:B40"/>
    <mergeCell ref="A151:A153"/>
    <mergeCell ref="A10:A12"/>
    <mergeCell ref="B46:B52"/>
    <mergeCell ref="A163:A169"/>
    <mergeCell ref="A194:A199"/>
    <mergeCell ref="B194:B199"/>
    <mergeCell ref="A46:A52"/>
    <mergeCell ref="B171:B174"/>
    <mergeCell ref="A35:A40"/>
    <mergeCell ref="B189:B193"/>
    <mergeCell ref="A23:A29"/>
    <mergeCell ref="A200:A203"/>
    <mergeCell ref="C182:C183"/>
    <mergeCell ref="C129:C140"/>
    <mergeCell ref="A122:A126"/>
    <mergeCell ref="B127:B140"/>
    <mergeCell ref="C156:C162"/>
    <mergeCell ref="C165:C169"/>
    <mergeCell ref="A127:A140"/>
    <mergeCell ref="A184:A188"/>
    <mergeCell ref="A148:A150"/>
    <mergeCell ref="B16:B22"/>
    <mergeCell ref="F25:F29"/>
    <mergeCell ref="D25:D29"/>
    <mergeCell ref="E25:E29"/>
    <mergeCell ref="C186:C188"/>
    <mergeCell ref="D186:D188"/>
    <mergeCell ref="D97:D105"/>
    <mergeCell ref="B184:B188"/>
    <mergeCell ref="E97:E105"/>
    <mergeCell ref="E124:E126"/>
    <mergeCell ref="R1:T1"/>
    <mergeCell ref="R2:T2"/>
    <mergeCell ref="G7:G9"/>
    <mergeCell ref="N8:O8"/>
    <mergeCell ref="P8:Q8"/>
    <mergeCell ref="F7:F9"/>
    <mergeCell ref="H7:I8"/>
    <mergeCell ref="J8:K8"/>
    <mergeCell ref="J7:Q7"/>
    <mergeCell ref="L8:M8"/>
    <mergeCell ref="A4:T4"/>
    <mergeCell ref="H6:S6"/>
    <mergeCell ref="T6:T9"/>
    <mergeCell ref="R7:S8"/>
    <mergeCell ref="C6:C9"/>
    <mergeCell ref="B6:B9"/>
    <mergeCell ref="D7:D9"/>
    <mergeCell ref="E7:E9"/>
    <mergeCell ref="A6:A9"/>
    <mergeCell ref="D6:G6"/>
    <mergeCell ref="F37:F40"/>
    <mergeCell ref="C37:C40"/>
    <mergeCell ref="C43:C45"/>
    <mergeCell ref="D43:D45"/>
    <mergeCell ref="E43:E45"/>
    <mergeCell ref="F43:F45"/>
    <mergeCell ref="F67:F71"/>
    <mergeCell ref="C67:C71"/>
    <mergeCell ref="C48:C52"/>
    <mergeCell ref="C55:C64"/>
    <mergeCell ref="F55:F64"/>
    <mergeCell ref="E55:E64"/>
    <mergeCell ref="D55:D64"/>
    <mergeCell ref="D48:D52"/>
    <mergeCell ref="E48:E52"/>
    <mergeCell ref="F48:F52"/>
    <mergeCell ref="A65:A71"/>
    <mergeCell ref="B65:B71"/>
    <mergeCell ref="D67:D71"/>
    <mergeCell ref="B10:B12"/>
    <mergeCell ref="B13:B15"/>
    <mergeCell ref="E67:E71"/>
    <mergeCell ref="B41:B45"/>
    <mergeCell ref="D37:D40"/>
    <mergeCell ref="E37:E40"/>
    <mergeCell ref="A13:A15"/>
    <mergeCell ref="B89:B94"/>
    <mergeCell ref="C97:C105"/>
    <mergeCell ref="A95:A105"/>
    <mergeCell ref="A72:A82"/>
    <mergeCell ref="B72:B82"/>
    <mergeCell ref="D74:D82"/>
    <mergeCell ref="D85:D88"/>
    <mergeCell ref="B106:B116"/>
    <mergeCell ref="D108:D116"/>
    <mergeCell ref="E119:E121"/>
    <mergeCell ref="E74:E82"/>
    <mergeCell ref="F74:F82"/>
    <mergeCell ref="A83:A88"/>
    <mergeCell ref="B83:B88"/>
    <mergeCell ref="C74:C82"/>
    <mergeCell ref="F97:F105"/>
    <mergeCell ref="A89:A94"/>
    <mergeCell ref="A143:A147"/>
    <mergeCell ref="B148:B150"/>
    <mergeCell ref="F108:F116"/>
    <mergeCell ref="F119:F121"/>
    <mergeCell ref="C108:C116"/>
    <mergeCell ref="C119:C121"/>
    <mergeCell ref="A117:A121"/>
    <mergeCell ref="B117:B121"/>
    <mergeCell ref="A106:A116"/>
    <mergeCell ref="B122:B126"/>
    <mergeCell ref="D124:D126"/>
    <mergeCell ref="C124:C126"/>
    <mergeCell ref="B151:B153"/>
    <mergeCell ref="D173:D174"/>
    <mergeCell ref="D129:D140"/>
    <mergeCell ref="B180:B183"/>
    <mergeCell ref="B143:B147"/>
    <mergeCell ref="A171:A174"/>
    <mergeCell ref="A175:A179"/>
    <mergeCell ref="E257:E258"/>
    <mergeCell ref="C282:C285"/>
    <mergeCell ref="E261:E264"/>
    <mergeCell ref="C238:C239"/>
    <mergeCell ref="E173:E174"/>
    <mergeCell ref="C196:C199"/>
    <mergeCell ref="D261:D264"/>
    <mergeCell ref="B259:B264"/>
    <mergeCell ref="F177:F179"/>
    <mergeCell ref="F182:F183"/>
    <mergeCell ref="E182:E183"/>
    <mergeCell ref="A236:A239"/>
    <mergeCell ref="B236:B239"/>
    <mergeCell ref="F124:F126"/>
    <mergeCell ref="F129:F140"/>
    <mergeCell ref="F173:F174"/>
    <mergeCell ref="F156:F162"/>
    <mergeCell ref="C191:C193"/>
    <mergeCell ref="D312:D313"/>
    <mergeCell ref="D300:D301"/>
    <mergeCell ref="A298:A301"/>
    <mergeCell ref="C300:C301"/>
    <mergeCell ref="D308:D309"/>
    <mergeCell ref="A286:A288"/>
    <mergeCell ref="A302:A305"/>
    <mergeCell ref="E191:E193"/>
    <mergeCell ref="F219:F220"/>
    <mergeCell ref="E223:E224"/>
    <mergeCell ref="F223:F224"/>
    <mergeCell ref="D245:D247"/>
    <mergeCell ref="E245:E247"/>
    <mergeCell ref="F206:F207"/>
    <mergeCell ref="D191:D193"/>
    <mergeCell ref="F196:F199"/>
    <mergeCell ref="E273:E276"/>
    <mergeCell ref="B95:B105"/>
    <mergeCell ref="A357:A359"/>
    <mergeCell ref="B357:B359"/>
    <mergeCell ref="C231:C232"/>
    <mergeCell ref="F312:F313"/>
    <mergeCell ref="C322:C328"/>
    <mergeCell ref="C331:C332"/>
    <mergeCell ref="D331:D332"/>
    <mergeCell ref="E331:E332"/>
    <mergeCell ref="A333:A336"/>
    <mergeCell ref="B240:B242"/>
    <mergeCell ref="A295:A297"/>
    <mergeCell ref="B295:B297"/>
    <mergeCell ref="B255:B258"/>
    <mergeCell ref="B277:B279"/>
    <mergeCell ref="A265:A270"/>
    <mergeCell ref="A289:A291"/>
    <mergeCell ref="B306:B309"/>
    <mergeCell ref="A317:A319"/>
    <mergeCell ref="F380:F386"/>
    <mergeCell ref="A369:A372"/>
    <mergeCell ref="D375:D377"/>
    <mergeCell ref="E375:E377"/>
    <mergeCell ref="F375:F377"/>
    <mergeCell ref="A378:A386"/>
    <mergeCell ref="B380:B386"/>
    <mergeCell ref="C380:C386"/>
    <mergeCell ref="E380:E386"/>
    <mergeCell ref="A373:A377"/>
    <mergeCell ref="A391:A393"/>
    <mergeCell ref="A394:A396"/>
    <mergeCell ref="A397:A399"/>
    <mergeCell ref="A400:A402"/>
    <mergeCell ref="A403:A405"/>
    <mergeCell ref="A406:A408"/>
    <mergeCell ref="B406:B408"/>
    <mergeCell ref="A409:A411"/>
    <mergeCell ref="B409:B411"/>
    <mergeCell ref="B403:B405"/>
    <mergeCell ref="A412:A414"/>
    <mergeCell ref="B412:B414"/>
    <mergeCell ref="A415:A417"/>
    <mergeCell ref="B415:B417"/>
    <mergeCell ref="A421:A423"/>
    <mergeCell ref="B421:B423"/>
    <mergeCell ref="A418:A420"/>
    <mergeCell ref="B418:B420"/>
    <mergeCell ref="A424:A429"/>
    <mergeCell ref="B424:B429"/>
    <mergeCell ref="A436:A438"/>
    <mergeCell ref="B436:B438"/>
    <mergeCell ref="A439:A441"/>
    <mergeCell ref="B439:B441"/>
    <mergeCell ref="A430:A432"/>
    <mergeCell ref="B430:B432"/>
    <mergeCell ref="A433:A435"/>
    <mergeCell ref="B433:B435"/>
    <mergeCell ref="B442:B444"/>
    <mergeCell ref="B445:B447"/>
    <mergeCell ref="A442:A444"/>
    <mergeCell ref="A445:A447"/>
    <mergeCell ref="A448:A450"/>
    <mergeCell ref="B448:B450"/>
    <mergeCell ref="B451:B453"/>
    <mergeCell ref="A451:A453"/>
    <mergeCell ref="A460:A462"/>
    <mergeCell ref="B460:B462"/>
    <mergeCell ref="A457:A459"/>
    <mergeCell ref="B457:B459"/>
    <mergeCell ref="A454:A456"/>
    <mergeCell ref="C465:C468"/>
    <mergeCell ref="A470:A472"/>
    <mergeCell ref="B470:B472"/>
    <mergeCell ref="A473:A475"/>
    <mergeCell ref="B473:B475"/>
    <mergeCell ref="A463:A469"/>
    <mergeCell ref="B463:B469"/>
    <mergeCell ref="A479:A481"/>
    <mergeCell ref="B479:B481"/>
    <mergeCell ref="A476:A478"/>
    <mergeCell ref="A482:A484"/>
    <mergeCell ref="B482:B484"/>
    <mergeCell ref="B491:B493"/>
    <mergeCell ref="A485:A487"/>
    <mergeCell ref="B485:B487"/>
    <mergeCell ref="B476:B478"/>
    <mergeCell ref="A494:A496"/>
    <mergeCell ref="B494:B496"/>
    <mergeCell ref="B488:B490"/>
    <mergeCell ref="A491:A493"/>
    <mergeCell ref="A603:A605"/>
    <mergeCell ref="B603:B605"/>
    <mergeCell ref="A488:A490"/>
    <mergeCell ref="B579:B581"/>
    <mergeCell ref="B564:B569"/>
    <mergeCell ref="B515:B517"/>
    <mergeCell ref="B500:B502"/>
    <mergeCell ref="A497:A499"/>
    <mergeCell ref="B497:B499"/>
    <mergeCell ref="B503:B505"/>
    <mergeCell ref="A503:A505"/>
    <mergeCell ref="A500:A502"/>
    <mergeCell ref="B506:B508"/>
    <mergeCell ref="A506:A508"/>
    <mergeCell ref="A509:A511"/>
    <mergeCell ref="B509:B511"/>
    <mergeCell ref="A512:A514"/>
    <mergeCell ref="B512:B514"/>
    <mergeCell ref="B525:B527"/>
    <mergeCell ref="A537:A539"/>
    <mergeCell ref="A531:A533"/>
    <mergeCell ref="B537:B539"/>
    <mergeCell ref="A518:A524"/>
    <mergeCell ref="A515:A517"/>
    <mergeCell ref="B528:B530"/>
    <mergeCell ref="A528:A530"/>
    <mergeCell ref="A525:A527"/>
    <mergeCell ref="B518:B524"/>
    <mergeCell ref="B600:B602"/>
    <mergeCell ref="B570:B572"/>
    <mergeCell ref="B558:B560"/>
    <mergeCell ref="A588:A590"/>
    <mergeCell ref="A558:A560"/>
    <mergeCell ref="A663:A665"/>
    <mergeCell ref="B615:B617"/>
    <mergeCell ref="B618:B620"/>
    <mergeCell ref="B621:B623"/>
    <mergeCell ref="B624:B626"/>
    <mergeCell ref="B627:B629"/>
    <mergeCell ref="B660:B662"/>
    <mergeCell ref="A618:A620"/>
    <mergeCell ref="A621:A623"/>
    <mergeCell ref="A615:A617"/>
    <mergeCell ref="A660:A662"/>
    <mergeCell ref="A651:A653"/>
    <mergeCell ref="A654:A656"/>
    <mergeCell ref="A657:A659"/>
    <mergeCell ref="B657:B659"/>
    <mergeCell ref="A703:A705"/>
    <mergeCell ref="A697:A699"/>
    <mergeCell ref="B609:B611"/>
    <mergeCell ref="A675:A678"/>
    <mergeCell ref="B675:B678"/>
    <mergeCell ref="B691:B696"/>
    <mergeCell ref="A642:A644"/>
    <mergeCell ref="B642:B644"/>
    <mergeCell ref="B630:B632"/>
    <mergeCell ref="B645:B647"/>
    <mergeCell ref="A585:A587"/>
    <mergeCell ref="A706:A708"/>
    <mergeCell ref="B706:B708"/>
    <mergeCell ref="B679:B681"/>
    <mergeCell ref="B682:B684"/>
    <mergeCell ref="B685:B687"/>
    <mergeCell ref="A685:A687"/>
    <mergeCell ref="A688:A690"/>
    <mergeCell ref="B703:B705"/>
    <mergeCell ref="A691:A696"/>
    <mergeCell ref="A594:A596"/>
    <mergeCell ref="A639:A641"/>
    <mergeCell ref="A624:A626"/>
    <mergeCell ref="A600:A602"/>
    <mergeCell ref="A612:A614"/>
    <mergeCell ref="A609:A611"/>
    <mergeCell ref="A597:A599"/>
    <mergeCell ref="A627:A629"/>
    <mergeCell ref="A633:A635"/>
    <mergeCell ref="A636:A638"/>
    <mergeCell ref="A721:A723"/>
    <mergeCell ref="B709:B711"/>
    <mergeCell ref="B712:B714"/>
    <mergeCell ref="B715:B717"/>
    <mergeCell ref="A718:A720"/>
    <mergeCell ref="B718:B720"/>
    <mergeCell ref="B745:B748"/>
    <mergeCell ref="B721:B723"/>
    <mergeCell ref="B735:B737"/>
    <mergeCell ref="B738:B740"/>
    <mergeCell ref="B727:B729"/>
    <mergeCell ref="B730:B734"/>
    <mergeCell ref="B741:B744"/>
    <mergeCell ref="A724:B726"/>
    <mergeCell ref="A666:A668"/>
    <mergeCell ref="A669:A671"/>
    <mergeCell ref="A679:A681"/>
    <mergeCell ref="A682:A684"/>
    <mergeCell ref="B700:B702"/>
    <mergeCell ref="B669:B671"/>
    <mergeCell ref="B697:B699"/>
    <mergeCell ref="A749:A751"/>
    <mergeCell ref="B752:B754"/>
    <mergeCell ref="A777:A780"/>
    <mergeCell ref="B758:B762"/>
    <mergeCell ref="B763:B765"/>
    <mergeCell ref="B766:B768"/>
    <mergeCell ref="A758:A762"/>
    <mergeCell ref="A763:A765"/>
    <mergeCell ref="A799:A801"/>
    <mergeCell ref="A766:A768"/>
    <mergeCell ref="A755:A757"/>
    <mergeCell ref="A745:A748"/>
    <mergeCell ref="B755:B757"/>
    <mergeCell ref="B777:B780"/>
    <mergeCell ref="B781:B783"/>
    <mergeCell ref="B769:B776"/>
    <mergeCell ref="A752:A754"/>
    <mergeCell ref="B749:B751"/>
    <mergeCell ref="A741:A744"/>
    <mergeCell ref="A727:A729"/>
    <mergeCell ref="A672:A674"/>
    <mergeCell ref="A709:A711"/>
    <mergeCell ref="A712:A714"/>
    <mergeCell ref="A700:A702"/>
    <mergeCell ref="A738:A740"/>
    <mergeCell ref="A735:A737"/>
    <mergeCell ref="A715:A717"/>
    <mergeCell ref="A730:A734"/>
    <mergeCell ref="A648:A650"/>
    <mergeCell ref="A645:A647"/>
    <mergeCell ref="A576:A578"/>
    <mergeCell ref="A630:A632"/>
    <mergeCell ref="B612:B614"/>
    <mergeCell ref="B531:B533"/>
    <mergeCell ref="B582:B584"/>
    <mergeCell ref="B573:B575"/>
    <mergeCell ref="B549:B551"/>
    <mergeCell ref="B552:B554"/>
    <mergeCell ref="B540:B542"/>
    <mergeCell ref="A579:A581"/>
    <mergeCell ref="A552:A554"/>
    <mergeCell ref="A555:A557"/>
    <mergeCell ref="B543:B545"/>
    <mergeCell ref="B546:B548"/>
    <mergeCell ref="A561:A563"/>
    <mergeCell ref="A570:A572"/>
    <mergeCell ref="A573:A575"/>
    <mergeCell ref="A540:A542"/>
    <mergeCell ref="B585:B587"/>
    <mergeCell ref="A582:A584"/>
    <mergeCell ref="A814:A816"/>
    <mergeCell ref="B814:B816"/>
    <mergeCell ref="B591:B593"/>
    <mergeCell ref="A591:A593"/>
    <mergeCell ref="B808:B810"/>
    <mergeCell ref="B639:B641"/>
    <mergeCell ref="B633:B635"/>
    <mergeCell ref="B636:B638"/>
    <mergeCell ref="B648:B650"/>
    <mergeCell ref="B688:B690"/>
    <mergeCell ref="B651:B653"/>
    <mergeCell ref="B654:B656"/>
    <mergeCell ref="B672:B674"/>
    <mergeCell ref="B666:B668"/>
    <mergeCell ref="B663:B665"/>
    <mergeCell ref="A823:A825"/>
    <mergeCell ref="A769:A776"/>
    <mergeCell ref="A805:A807"/>
    <mergeCell ref="A820:A822"/>
    <mergeCell ref="B820:B822"/>
    <mergeCell ref="A811:A813"/>
    <mergeCell ref="B823:B825"/>
    <mergeCell ref="B799:B801"/>
    <mergeCell ref="A781:A783"/>
    <mergeCell ref="A784:A786"/>
    <mergeCell ref="B784:B786"/>
    <mergeCell ref="A790:A792"/>
    <mergeCell ref="A787:B789"/>
    <mergeCell ref="B811:B813"/>
    <mergeCell ref="A817:A819"/>
    <mergeCell ref="B790:B792"/>
    <mergeCell ref="A793:A795"/>
    <mergeCell ref="B793:B795"/>
    <mergeCell ref="B802:B804"/>
    <mergeCell ref="A802:A804"/>
    <mergeCell ref="A796:A798"/>
    <mergeCell ref="B796:B798"/>
    <mergeCell ref="A808:A810"/>
    <mergeCell ref="B805:B807"/>
    <mergeCell ref="B817:B819"/>
    <mergeCell ref="C85:C88"/>
    <mergeCell ref="C267:C270"/>
    <mergeCell ref="A292:A294"/>
    <mergeCell ref="B292:B294"/>
    <mergeCell ref="A277:A279"/>
    <mergeCell ref="E85:E88"/>
    <mergeCell ref="F85:F88"/>
    <mergeCell ref="C91:C94"/>
    <mergeCell ref="D91:D94"/>
    <mergeCell ref="E91:E94"/>
    <mergeCell ref="F91:F94"/>
    <mergeCell ref="D273:D276"/>
    <mergeCell ref="B286:B288"/>
    <mergeCell ref="C335:C336"/>
    <mergeCell ref="A310:A313"/>
    <mergeCell ref="A342:A351"/>
    <mergeCell ref="B342:B351"/>
    <mergeCell ref="B320:B328"/>
    <mergeCell ref="C304:C305"/>
    <mergeCell ref="C308:C309"/>
    <mergeCell ref="A306:A309"/>
    <mergeCell ref="D344:D351"/>
    <mergeCell ref="E344:E351"/>
    <mergeCell ref="F344:F351"/>
    <mergeCell ref="C312:C313"/>
    <mergeCell ref="A337:A341"/>
    <mergeCell ref="B337:B341"/>
    <mergeCell ref="B333:B336"/>
    <mergeCell ref="D335:D336"/>
    <mergeCell ref="D322:D328"/>
    <mergeCell ref="F335:F336"/>
  </mergeCells>
  <printOptions/>
  <pageMargins left="0.28" right="0.1968503937007874" top="0.35433070866141736" bottom="0.35433070866141736" header="0.31496062992125984" footer="0.31496062992125984"/>
  <pageSetup fitToHeight="1000" fitToWidth="1000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7"/>
  <sheetViews>
    <sheetView view="pageBreakPreview" zoomScale="110" zoomScaleSheetLayoutView="11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9" sqref="B9:B15"/>
    </sheetView>
  </sheetViews>
  <sheetFormatPr defaultColWidth="9.00390625" defaultRowHeight="12.75"/>
  <cols>
    <col min="1" max="1" width="8.25390625" style="426" customWidth="1"/>
    <col min="2" max="2" width="38.125" style="426" customWidth="1"/>
    <col min="3" max="3" width="18.375" style="0" customWidth="1"/>
    <col min="4" max="4" width="8.125" style="0" customWidth="1"/>
    <col min="5" max="5" width="8.875" style="0" customWidth="1"/>
    <col min="6" max="6" width="10.00390625" style="0" customWidth="1"/>
    <col min="7" max="7" width="8.625" style="0" customWidth="1"/>
    <col min="8" max="8" width="8.375" style="0" customWidth="1"/>
    <col min="9" max="9" width="8.125" style="0" customWidth="1"/>
    <col min="10" max="11" width="7.875" style="0" customWidth="1"/>
    <col min="12" max="12" width="8.375" style="0" customWidth="1"/>
    <col min="13" max="13" width="7.875" style="0" customWidth="1"/>
    <col min="14" max="14" width="8.625" style="0" customWidth="1"/>
    <col min="15" max="15" width="9.00390625" style="0" customWidth="1"/>
    <col min="16" max="16" width="24.75390625" style="0" customWidth="1"/>
  </cols>
  <sheetData>
    <row r="1" spans="14:16" ht="12.75">
      <c r="N1" s="293" t="s">
        <v>29</v>
      </c>
      <c r="O1" s="293"/>
      <c r="P1" s="293"/>
    </row>
    <row r="2" spans="14:16" ht="42.75" customHeight="1">
      <c r="N2" s="293" t="s">
        <v>39</v>
      </c>
      <c r="O2" s="293"/>
      <c r="P2" s="293"/>
    </row>
    <row r="3" spans="1:16" ht="18" customHeight="1">
      <c r="A3" s="361" t="s">
        <v>42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</row>
    <row r="4" spans="14:16" ht="15.75">
      <c r="N4" s="5"/>
      <c r="O4" s="5"/>
      <c r="P4" s="91" t="s">
        <v>10</v>
      </c>
    </row>
    <row r="5" spans="1:16" ht="29.25" customHeight="1">
      <c r="A5" s="294" t="s">
        <v>18</v>
      </c>
      <c r="B5" s="294" t="s">
        <v>43</v>
      </c>
      <c r="C5" s="360" t="s">
        <v>33</v>
      </c>
      <c r="D5" s="360" t="s">
        <v>783</v>
      </c>
      <c r="E5" s="360"/>
      <c r="F5" s="360" t="s">
        <v>784</v>
      </c>
      <c r="G5" s="360"/>
      <c r="H5" s="360"/>
      <c r="I5" s="360"/>
      <c r="J5" s="360"/>
      <c r="K5" s="360"/>
      <c r="L5" s="360"/>
      <c r="M5" s="360"/>
      <c r="N5" s="360" t="s">
        <v>3</v>
      </c>
      <c r="O5" s="360"/>
      <c r="P5" s="360" t="s">
        <v>32</v>
      </c>
    </row>
    <row r="6" spans="1:16" ht="12.75">
      <c r="A6" s="294"/>
      <c r="B6" s="294"/>
      <c r="C6" s="360"/>
      <c r="D6" s="360"/>
      <c r="E6" s="360"/>
      <c r="F6" s="360" t="s">
        <v>6</v>
      </c>
      <c r="G6" s="360"/>
      <c r="H6" s="360" t="s">
        <v>13</v>
      </c>
      <c r="I6" s="360"/>
      <c r="J6" s="360" t="s">
        <v>14</v>
      </c>
      <c r="K6" s="360"/>
      <c r="L6" s="360" t="s">
        <v>17</v>
      </c>
      <c r="M6" s="360"/>
      <c r="N6" s="360"/>
      <c r="O6" s="360"/>
      <c r="P6" s="360"/>
    </row>
    <row r="7" spans="1:16" ht="12.75">
      <c r="A7" s="294"/>
      <c r="B7" s="294"/>
      <c r="C7" s="360"/>
      <c r="D7" s="10" t="s">
        <v>4</v>
      </c>
      <c r="E7" s="10" t="s">
        <v>5</v>
      </c>
      <c r="F7" s="10" t="s">
        <v>4</v>
      </c>
      <c r="G7" s="10" t="s">
        <v>5</v>
      </c>
      <c r="H7" s="10" t="s">
        <v>4</v>
      </c>
      <c r="I7" s="10" t="s">
        <v>5</v>
      </c>
      <c r="J7" s="10" t="s">
        <v>4</v>
      </c>
      <c r="K7" s="10" t="s">
        <v>5</v>
      </c>
      <c r="L7" s="10" t="s">
        <v>4</v>
      </c>
      <c r="M7" s="10" t="s">
        <v>5</v>
      </c>
      <c r="N7" s="10">
        <v>2019</v>
      </c>
      <c r="O7" s="10">
        <v>2020</v>
      </c>
      <c r="P7" s="360"/>
    </row>
    <row r="8" spans="1:16" ht="12.75">
      <c r="A8" s="47"/>
      <c r="B8" s="47"/>
      <c r="C8" s="10"/>
      <c r="D8" s="10"/>
      <c r="E8" s="10"/>
      <c r="F8" s="10"/>
      <c r="G8" s="43"/>
      <c r="H8" s="10"/>
      <c r="I8" s="10"/>
      <c r="J8" s="10"/>
      <c r="K8" s="43"/>
      <c r="L8" s="10"/>
      <c r="M8" s="43"/>
      <c r="N8" s="10"/>
      <c r="O8" s="10"/>
      <c r="P8" s="10"/>
    </row>
    <row r="9" spans="1:16" ht="25.5" customHeight="1">
      <c r="A9" s="352" t="s">
        <v>40</v>
      </c>
      <c r="B9" s="352" t="s">
        <v>314</v>
      </c>
      <c r="C9" s="227" t="s">
        <v>315</v>
      </c>
      <c r="D9" s="148">
        <f>SUM(D11:D15)</f>
        <v>547808.81</v>
      </c>
      <c r="E9" s="148">
        <f aca="true" t="shared" si="0" ref="E9:O9">SUM(E11:E15)</f>
        <v>537072.9300000002</v>
      </c>
      <c r="F9" s="148">
        <f t="shared" si="0"/>
        <v>552850.3300000001</v>
      </c>
      <c r="G9" s="112">
        <f>SUM(G11:G15)</f>
        <v>120929.96399999998</v>
      </c>
      <c r="H9" s="148">
        <f t="shared" si="0"/>
        <v>559092.386</v>
      </c>
      <c r="I9" s="148">
        <f t="shared" si="0"/>
        <v>285215.286</v>
      </c>
      <c r="J9" s="148">
        <f t="shared" si="0"/>
        <v>563590.1460000001</v>
      </c>
      <c r="K9" s="148">
        <f t="shared" si="0"/>
        <v>394716.83</v>
      </c>
      <c r="L9" s="148">
        <f t="shared" si="0"/>
        <v>585166.9</v>
      </c>
      <c r="M9" s="148">
        <f>SUM(M11:M15)</f>
        <v>578853.1</v>
      </c>
      <c r="N9" s="148">
        <f t="shared" si="0"/>
        <v>510692.6</v>
      </c>
      <c r="O9" s="148">
        <f t="shared" si="0"/>
        <v>511292.6</v>
      </c>
      <c r="P9" s="248"/>
    </row>
    <row r="10" spans="1:16" ht="12.75">
      <c r="A10" s="352"/>
      <c r="B10" s="352"/>
      <c r="C10" s="227" t="s">
        <v>316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248"/>
    </row>
    <row r="11" spans="1:16" ht="12.75">
      <c r="A11" s="352"/>
      <c r="B11" s="352"/>
      <c r="C11" s="227" t="s">
        <v>11</v>
      </c>
      <c r="D11" s="148">
        <f>D18+D240+D254+D317+D324</f>
        <v>0</v>
      </c>
      <c r="E11" s="148">
        <f>E18+E240+E254+E317+E324</f>
        <v>0</v>
      </c>
      <c r="F11" s="148">
        <f>F18+F240+F254+F317+F324</f>
        <v>0</v>
      </c>
      <c r="G11" s="148">
        <f>G18+G240+G254+G317+G324</f>
        <v>0</v>
      </c>
      <c r="H11" s="148">
        <f>H18+H240+H254+H317+H324</f>
        <v>750</v>
      </c>
      <c r="I11" s="148">
        <f>I18+I240+I254+I317+I324</f>
        <v>0</v>
      </c>
      <c r="J11" s="148">
        <f>J18+J240+J254+J317+J324</f>
        <v>750</v>
      </c>
      <c r="K11" s="148">
        <f>K18+K240+K254+K317+K324</f>
        <v>750</v>
      </c>
      <c r="L11" s="148">
        <f>L18+L240+L254+L317+L324</f>
        <v>750</v>
      </c>
      <c r="M11" s="148">
        <f>M18+M240+M254+M317+M324</f>
        <v>750</v>
      </c>
      <c r="N11" s="148">
        <f>N18+N240+N254+N317+N324</f>
        <v>0</v>
      </c>
      <c r="O11" s="148">
        <f>O18+O240+O254+O317+O324</f>
        <v>0</v>
      </c>
      <c r="P11" s="248"/>
    </row>
    <row r="12" spans="1:16" ht="12.75">
      <c r="A12" s="352"/>
      <c r="B12" s="352"/>
      <c r="C12" s="227" t="s">
        <v>38</v>
      </c>
      <c r="D12" s="148">
        <f>D19+D241+D255+D318+D325</f>
        <v>336999.68000000005</v>
      </c>
      <c r="E12" s="148">
        <f>E19+E241+E255+E318+E325</f>
        <v>334198.51000000007</v>
      </c>
      <c r="F12" s="148">
        <f>F19+F241+F255+F318+F325</f>
        <v>343261.10000000003</v>
      </c>
      <c r="G12" s="112">
        <f>G19+G241+G255+G318+G325</f>
        <v>61519.225999999995</v>
      </c>
      <c r="H12" s="148">
        <f>H19+H241+H255+H318+H325</f>
        <v>345948.13600000006</v>
      </c>
      <c r="I12" s="148">
        <f>I19+I241+I255+I318+I325</f>
        <v>173054.696</v>
      </c>
      <c r="J12" s="148">
        <f>J19+J241+J255+J318+J325</f>
        <v>349909.0360000001</v>
      </c>
      <c r="K12" s="148">
        <f>K19+K241+K255+K318+K325</f>
        <v>233226.03600000002</v>
      </c>
      <c r="L12" s="148">
        <f>L19+L241+L255+L318+L325</f>
        <v>367872.1</v>
      </c>
      <c r="M12" s="148">
        <f>M19+M241+M255+M318+M325</f>
        <v>365475.69999999995</v>
      </c>
      <c r="N12" s="148">
        <f>N19+N241+N255+N318+N325</f>
        <v>330616.1</v>
      </c>
      <c r="O12" s="148">
        <f>O19+O241+O255+O318+O325</f>
        <v>330616.1</v>
      </c>
      <c r="P12" s="248"/>
    </row>
    <row r="13" spans="1:16" ht="12.75">
      <c r="A13" s="352"/>
      <c r="B13" s="352"/>
      <c r="C13" s="227" t="s">
        <v>37</v>
      </c>
      <c r="D13" s="148">
        <f>D20+D242+D256+D319+D326</f>
        <v>210480.83</v>
      </c>
      <c r="E13" s="148">
        <f>E20+E242+E256+E319+E326</f>
        <v>202546.12</v>
      </c>
      <c r="F13" s="148">
        <f>F20+F242+F256+F319+F326</f>
        <v>209589.23</v>
      </c>
      <c r="G13" s="112">
        <f>G20+G242+G256+G319+G326</f>
        <v>59410.73799999999</v>
      </c>
      <c r="H13" s="148">
        <f>H20+H242+H256+H319+H326</f>
        <v>212032.11000000002</v>
      </c>
      <c r="I13" s="148">
        <f>I20+I242+I256+I319+I326</f>
        <v>112026.69000000002</v>
      </c>
      <c r="J13" s="148">
        <f>J20+J242+J256+J319+J326</f>
        <v>212568.97</v>
      </c>
      <c r="K13" s="148">
        <f>K20+K242+K256+K319+K326</f>
        <v>160378.65399999998</v>
      </c>
      <c r="L13" s="148">
        <f>L20+L242+L256+L319+L326</f>
        <v>216154</v>
      </c>
      <c r="M13" s="148">
        <f>M20+M242+M256+M319+M326</f>
        <v>212236.59999999998</v>
      </c>
      <c r="N13" s="148">
        <f>N20+N242+N256+N319+N326</f>
        <v>180076.5</v>
      </c>
      <c r="O13" s="148">
        <f>O20+O242+O256+O319+O326</f>
        <v>180676.5</v>
      </c>
      <c r="P13" s="248"/>
    </row>
    <row r="14" spans="1:16" ht="14.25" customHeight="1">
      <c r="A14" s="352"/>
      <c r="B14" s="352"/>
      <c r="C14" s="227" t="s">
        <v>317</v>
      </c>
      <c r="D14" s="148">
        <f>D21+D243+D257+D320+D327</f>
        <v>328.3</v>
      </c>
      <c r="E14" s="148">
        <f>E21+E243+E257+E320+E327</f>
        <v>328.3</v>
      </c>
      <c r="F14" s="148">
        <f>F21+F243+F257+F320+F327</f>
        <v>0</v>
      </c>
      <c r="G14" s="148">
        <f>G21+G243+G257+G320+G327</f>
        <v>0</v>
      </c>
      <c r="H14" s="148">
        <f>H21+H243+H257+H320+H327</f>
        <v>362.14</v>
      </c>
      <c r="I14" s="148">
        <f>I21+I243+I257+I320+I327</f>
        <v>133.9</v>
      </c>
      <c r="J14" s="148">
        <f>J21+J243+J257+J320+J327</f>
        <v>362.14</v>
      </c>
      <c r="K14" s="148">
        <f>K21+K243+K257+K320+K327</f>
        <v>362.14</v>
      </c>
      <c r="L14" s="148">
        <f>L21+L243+L257+L320+L327</f>
        <v>390.8</v>
      </c>
      <c r="M14" s="148">
        <f>M21+M243+M257+M320+M327</f>
        <v>390.8</v>
      </c>
      <c r="N14" s="148">
        <f>N21+N243+N257+N320+N327</f>
        <v>0</v>
      </c>
      <c r="O14" s="148">
        <f>O21+O243+O257+O320+O327</f>
        <v>0</v>
      </c>
      <c r="P14" s="248"/>
    </row>
    <row r="15" spans="1:16" ht="21">
      <c r="A15" s="352"/>
      <c r="B15" s="352"/>
      <c r="C15" s="227" t="s">
        <v>44</v>
      </c>
      <c r="D15" s="148">
        <f>D22+D244+D258+D321+D328</f>
        <v>0</v>
      </c>
      <c r="E15" s="148">
        <f>E22+E244+E258+E321+E328</f>
        <v>0</v>
      </c>
      <c r="F15" s="148">
        <f>F22+F244+F258+F321+F328</f>
        <v>0</v>
      </c>
      <c r="G15" s="148">
        <f>G22+G244+G258+G321+G328</f>
        <v>0</v>
      </c>
      <c r="H15" s="148">
        <f>H22+H244+H258+H321+H328</f>
        <v>0</v>
      </c>
      <c r="I15" s="148">
        <f>I22+I244+I258+I321+I328</f>
        <v>0</v>
      </c>
      <c r="J15" s="148">
        <f>J22+J244+J258+J321+J328</f>
        <v>0</v>
      </c>
      <c r="K15" s="148">
        <f>K22+K244+K258+K321+K328</f>
        <v>0</v>
      </c>
      <c r="L15" s="148">
        <f>L22+L244+L258+L321+L328</f>
        <v>0</v>
      </c>
      <c r="M15" s="148">
        <f>M22+M244+M258+M321+M328</f>
        <v>0</v>
      </c>
      <c r="N15" s="148">
        <f>N22+N244+N258+N321+N328</f>
        <v>0</v>
      </c>
      <c r="O15" s="148">
        <f>O22+O244+O258+O321+O328</f>
        <v>0</v>
      </c>
      <c r="P15" s="248"/>
    </row>
    <row r="16" spans="1:16" ht="12.75">
      <c r="A16" s="352" t="s">
        <v>28</v>
      </c>
      <c r="B16" s="352" t="s">
        <v>318</v>
      </c>
      <c r="C16" s="227" t="s">
        <v>315</v>
      </c>
      <c r="D16" s="148">
        <f>SUM(D18:D22)</f>
        <v>525859.0700000001</v>
      </c>
      <c r="E16" s="247">
        <f aca="true" t="shared" si="1" ref="E16:N16">SUM(E18:E22)</f>
        <v>515361.44</v>
      </c>
      <c r="F16" s="148">
        <f t="shared" si="1"/>
        <v>533104.7300000001</v>
      </c>
      <c r="G16" s="148">
        <f t="shared" si="1"/>
        <v>117049.67399999998</v>
      </c>
      <c r="H16" s="148">
        <f t="shared" si="1"/>
        <v>539054.6560000001</v>
      </c>
      <c r="I16" s="148">
        <f t="shared" si="1"/>
        <v>274684.17600000004</v>
      </c>
      <c r="J16" s="148">
        <f t="shared" si="1"/>
        <v>540809.4160000001</v>
      </c>
      <c r="K16" s="148">
        <f t="shared" si="1"/>
        <v>378729.28</v>
      </c>
      <c r="L16" s="148">
        <f>SUM(L18:L22)</f>
        <v>561503.7999999999</v>
      </c>
      <c r="M16" s="148">
        <f>SUM(M18:M22)</f>
        <v>555386.8999999999</v>
      </c>
      <c r="N16" s="148">
        <f t="shared" si="1"/>
        <v>491422.2</v>
      </c>
      <c r="O16" s="148">
        <f>SUM(O18:O22)</f>
        <v>492022.2</v>
      </c>
      <c r="P16" s="10"/>
    </row>
    <row r="17" spans="1:16" ht="12.75">
      <c r="A17" s="352"/>
      <c r="B17" s="352"/>
      <c r="C17" s="227" t="s">
        <v>316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0"/>
    </row>
    <row r="18" spans="1:16" ht="12.75">
      <c r="A18" s="352"/>
      <c r="B18" s="352"/>
      <c r="C18" s="227" t="s">
        <v>11</v>
      </c>
      <c r="D18" s="12">
        <f>D25+D36+D43+D50+D57+D64+D71+D78+D86+D93+D100+D107+D114+D121+D128+D135+D142+D156+D163+D170+D177+D184+D191+D198+D205+D212+D219+D226+D233</f>
        <v>0</v>
      </c>
      <c r="E18" s="12">
        <f aca="true" t="shared" si="2" ref="E18:O18">E25+E36+E43+E50+E57+E64+E71+E78+E86+E93+E100+E107+E114+E121+E128+E135+E142+E156+E163+E170+E177+E184+E191+E198+E205+E212+E219+E226+E233</f>
        <v>0</v>
      </c>
      <c r="F18" s="12">
        <f t="shared" si="2"/>
        <v>0</v>
      </c>
      <c r="G18" s="12">
        <f t="shared" si="2"/>
        <v>0</v>
      </c>
      <c r="H18" s="12">
        <f t="shared" si="2"/>
        <v>750</v>
      </c>
      <c r="I18" s="12">
        <f t="shared" si="2"/>
        <v>0</v>
      </c>
      <c r="J18" s="12">
        <f t="shared" si="2"/>
        <v>750</v>
      </c>
      <c r="K18" s="12">
        <f t="shared" si="2"/>
        <v>750</v>
      </c>
      <c r="L18" s="12">
        <f t="shared" si="2"/>
        <v>750</v>
      </c>
      <c r="M18" s="12">
        <f t="shared" si="2"/>
        <v>750</v>
      </c>
      <c r="N18" s="12">
        <f t="shared" si="2"/>
        <v>0</v>
      </c>
      <c r="O18" s="12">
        <f t="shared" si="2"/>
        <v>0</v>
      </c>
      <c r="P18" s="10"/>
    </row>
    <row r="19" spans="1:16" ht="12.75">
      <c r="A19" s="352"/>
      <c r="B19" s="352"/>
      <c r="C19" s="227" t="s">
        <v>38</v>
      </c>
      <c r="D19" s="12">
        <f aca="true" t="shared" si="3" ref="D19:O22">D26+D37+D44+D51+D58+D65+D72+D79+D87+D94+D101+D108+D115+D122+D129+D136+D143+D157+D164+D171+D178+D185+D192+D199+D206+D213+D220+D227+D234</f>
        <v>334419.09</v>
      </c>
      <c r="E19" s="12">
        <f t="shared" si="3"/>
        <v>331618.04000000004</v>
      </c>
      <c r="F19" s="12">
        <f t="shared" si="3"/>
        <v>340042.20000000007</v>
      </c>
      <c r="G19" s="12">
        <f t="shared" si="3"/>
        <v>61414.42599999999</v>
      </c>
      <c r="H19" s="12">
        <f t="shared" si="3"/>
        <v>342729.24600000004</v>
      </c>
      <c r="I19" s="12">
        <f t="shared" si="3"/>
        <v>171266.486</v>
      </c>
      <c r="J19" s="12">
        <f t="shared" si="3"/>
        <v>344349.14600000007</v>
      </c>
      <c r="K19" s="12">
        <f t="shared" si="3"/>
        <v>230653.026</v>
      </c>
      <c r="L19" s="12">
        <f t="shared" si="3"/>
        <v>362448.19999999995</v>
      </c>
      <c r="M19" s="12">
        <f t="shared" si="3"/>
        <v>360067.6</v>
      </c>
      <c r="N19" s="12">
        <f t="shared" si="3"/>
        <v>328034.5</v>
      </c>
      <c r="O19" s="12">
        <f t="shared" si="3"/>
        <v>328034.5</v>
      </c>
      <c r="P19" s="10"/>
    </row>
    <row r="20" spans="1:16" ht="12.75">
      <c r="A20" s="352"/>
      <c r="B20" s="352"/>
      <c r="C20" s="227" t="s">
        <v>37</v>
      </c>
      <c r="D20" s="12">
        <f t="shared" si="3"/>
        <v>191111.68</v>
      </c>
      <c r="E20" s="12">
        <f t="shared" si="3"/>
        <v>183415.1</v>
      </c>
      <c r="F20" s="12">
        <f t="shared" si="3"/>
        <v>193062.53</v>
      </c>
      <c r="G20" s="12">
        <f t="shared" si="3"/>
        <v>55635.24799999999</v>
      </c>
      <c r="H20" s="12">
        <f t="shared" si="3"/>
        <v>195505.41</v>
      </c>
      <c r="I20" s="12">
        <f t="shared" si="3"/>
        <v>103347.69000000002</v>
      </c>
      <c r="J20" s="12">
        <f t="shared" si="3"/>
        <v>195640.27</v>
      </c>
      <c r="K20" s="12">
        <f t="shared" si="3"/>
        <v>147256.254</v>
      </c>
      <c r="L20" s="12">
        <f t="shared" si="3"/>
        <v>198235.6</v>
      </c>
      <c r="M20" s="12">
        <f t="shared" si="3"/>
        <v>194499.3</v>
      </c>
      <c r="N20" s="12">
        <f t="shared" si="3"/>
        <v>163387.7</v>
      </c>
      <c r="O20" s="12">
        <f t="shared" si="3"/>
        <v>163987.7</v>
      </c>
      <c r="P20" s="10"/>
    </row>
    <row r="21" spans="1:16" ht="15" customHeight="1">
      <c r="A21" s="352"/>
      <c r="B21" s="352"/>
      <c r="C21" s="227" t="s">
        <v>317</v>
      </c>
      <c r="D21" s="12">
        <f t="shared" si="3"/>
        <v>328.3</v>
      </c>
      <c r="E21" s="12">
        <f t="shared" si="3"/>
        <v>328.3</v>
      </c>
      <c r="F21" s="12">
        <f t="shared" si="3"/>
        <v>0</v>
      </c>
      <c r="G21" s="12">
        <f t="shared" si="3"/>
        <v>0</v>
      </c>
      <c r="H21" s="12">
        <f t="shared" si="3"/>
        <v>70</v>
      </c>
      <c r="I21" s="12">
        <f t="shared" si="3"/>
        <v>70</v>
      </c>
      <c r="J21" s="12">
        <f t="shared" si="3"/>
        <v>70</v>
      </c>
      <c r="K21" s="12">
        <f t="shared" si="3"/>
        <v>70</v>
      </c>
      <c r="L21" s="12">
        <f t="shared" si="3"/>
        <v>70</v>
      </c>
      <c r="M21" s="12">
        <f t="shared" si="3"/>
        <v>70</v>
      </c>
      <c r="N21" s="12">
        <f t="shared" si="3"/>
        <v>0</v>
      </c>
      <c r="O21" s="12">
        <f t="shared" si="3"/>
        <v>0</v>
      </c>
      <c r="P21" s="10"/>
    </row>
    <row r="22" spans="1:16" ht="21">
      <c r="A22" s="352"/>
      <c r="B22" s="352"/>
      <c r="C22" s="227" t="s">
        <v>44</v>
      </c>
      <c r="D22" s="12">
        <f t="shared" si="3"/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  <c r="J22" s="12">
        <f t="shared" si="3"/>
        <v>0</v>
      </c>
      <c r="K22" s="12">
        <f t="shared" si="3"/>
        <v>0</v>
      </c>
      <c r="L22" s="12">
        <f t="shared" si="3"/>
        <v>0</v>
      </c>
      <c r="M22" s="12">
        <f t="shared" si="3"/>
        <v>0</v>
      </c>
      <c r="N22" s="12">
        <f t="shared" si="3"/>
        <v>0</v>
      </c>
      <c r="O22" s="12">
        <f t="shared" si="3"/>
        <v>0</v>
      </c>
      <c r="P22" s="10"/>
    </row>
    <row r="23" spans="1:16" ht="12.75">
      <c r="A23" s="351" t="s">
        <v>319</v>
      </c>
      <c r="B23" s="351" t="s">
        <v>92</v>
      </c>
      <c r="C23" s="41" t="s">
        <v>315</v>
      </c>
      <c r="D23" s="14">
        <f>SUM(D25:D29)</f>
        <v>6008.4</v>
      </c>
      <c r="E23" s="14">
        <f aca="true" t="shared" si="4" ref="E23:O23">SUM(E25:E29)</f>
        <v>6008.4</v>
      </c>
      <c r="F23" s="14">
        <f t="shared" si="4"/>
        <v>0</v>
      </c>
      <c r="G23" s="14">
        <f t="shared" si="4"/>
        <v>0</v>
      </c>
      <c r="H23" s="14">
        <f t="shared" si="4"/>
        <v>1256.8</v>
      </c>
      <c r="I23" s="14">
        <f t="shared" si="4"/>
        <v>0</v>
      </c>
      <c r="J23" s="14">
        <f t="shared" si="4"/>
        <v>2556.8</v>
      </c>
      <c r="K23" s="14">
        <f t="shared" si="4"/>
        <v>1245.4</v>
      </c>
      <c r="L23" s="14">
        <f t="shared" si="4"/>
        <v>14094.5</v>
      </c>
      <c r="M23" s="14">
        <f t="shared" si="4"/>
        <v>14094.5</v>
      </c>
      <c r="N23" s="14">
        <f t="shared" si="4"/>
        <v>0</v>
      </c>
      <c r="O23" s="14">
        <f t="shared" si="4"/>
        <v>0</v>
      </c>
      <c r="P23" s="10"/>
    </row>
    <row r="24" spans="1:16" ht="12.75">
      <c r="A24" s="351"/>
      <c r="B24" s="351"/>
      <c r="C24" s="41" t="s">
        <v>316</v>
      </c>
      <c r="D24" s="10"/>
      <c r="E24" s="10"/>
      <c r="F24" s="10"/>
      <c r="G24" s="43"/>
      <c r="H24" s="10"/>
      <c r="I24" s="10"/>
      <c r="J24" s="10"/>
      <c r="K24" s="43"/>
      <c r="L24" s="10"/>
      <c r="M24" s="43"/>
      <c r="N24" s="10"/>
      <c r="O24" s="10"/>
      <c r="P24" s="10"/>
    </row>
    <row r="25" spans="1:16" ht="12.75">
      <c r="A25" s="351"/>
      <c r="B25" s="351"/>
      <c r="C25" s="41" t="s">
        <v>11</v>
      </c>
      <c r="D25" s="10"/>
      <c r="E25" s="10"/>
      <c r="F25" s="10"/>
      <c r="G25" s="43"/>
      <c r="H25" s="10"/>
      <c r="I25" s="10"/>
      <c r="J25" s="10"/>
      <c r="K25" s="43"/>
      <c r="L25" s="10"/>
      <c r="M25" s="43"/>
      <c r="N25" s="10"/>
      <c r="O25" s="10"/>
      <c r="P25" s="10"/>
    </row>
    <row r="26" spans="1:16" ht="12.75">
      <c r="A26" s="351"/>
      <c r="B26" s="351"/>
      <c r="C26" s="41" t="s">
        <v>38</v>
      </c>
      <c r="D26" s="10">
        <v>6008.4</v>
      </c>
      <c r="E26" s="10">
        <v>6008.4</v>
      </c>
      <c r="F26" s="10"/>
      <c r="G26" s="43"/>
      <c r="H26" s="10">
        <v>1256.8</v>
      </c>
      <c r="I26" s="10"/>
      <c r="J26" s="10">
        <v>2556.8</v>
      </c>
      <c r="K26" s="43">
        <v>1245.4</v>
      </c>
      <c r="L26" s="10">
        <v>14094.5</v>
      </c>
      <c r="M26" s="43">
        <v>14094.5</v>
      </c>
      <c r="N26" s="10"/>
      <c r="O26" s="10"/>
      <c r="P26" s="10"/>
    </row>
    <row r="27" spans="1:16" ht="12.75">
      <c r="A27" s="351"/>
      <c r="B27" s="351"/>
      <c r="C27" s="41" t="s">
        <v>37</v>
      </c>
      <c r="D27" s="10"/>
      <c r="E27" s="10"/>
      <c r="F27" s="10"/>
      <c r="G27" s="43"/>
      <c r="H27" s="10"/>
      <c r="I27" s="10"/>
      <c r="J27" s="10"/>
      <c r="K27" s="43"/>
      <c r="L27" s="10"/>
      <c r="M27" s="43"/>
      <c r="N27" s="10"/>
      <c r="O27" s="10"/>
      <c r="P27" s="10"/>
    </row>
    <row r="28" spans="1:16" ht="15.75" customHeight="1">
      <c r="A28" s="351"/>
      <c r="B28" s="351"/>
      <c r="C28" s="41" t="s">
        <v>317</v>
      </c>
      <c r="D28" s="10"/>
      <c r="E28" s="10"/>
      <c r="F28" s="10"/>
      <c r="G28" s="43"/>
      <c r="H28" s="10"/>
      <c r="I28" s="10"/>
      <c r="J28" s="10"/>
      <c r="K28" s="43"/>
      <c r="L28" s="10"/>
      <c r="M28" s="43"/>
      <c r="N28" s="10"/>
      <c r="O28" s="10"/>
      <c r="P28" s="10"/>
    </row>
    <row r="29" spans="1:16" ht="22.5">
      <c r="A29" s="351"/>
      <c r="B29" s="351"/>
      <c r="C29" s="41" t="s">
        <v>44</v>
      </c>
      <c r="D29" s="10"/>
      <c r="E29" s="10"/>
      <c r="F29" s="10"/>
      <c r="G29" s="43"/>
      <c r="H29" s="10"/>
      <c r="I29" s="10"/>
      <c r="J29" s="10"/>
      <c r="K29" s="43"/>
      <c r="L29" s="10"/>
      <c r="M29" s="43"/>
      <c r="N29" s="10"/>
      <c r="O29" s="10"/>
      <c r="P29" s="10"/>
    </row>
    <row r="30" spans="1:16" ht="12.75" customHeight="1" hidden="1">
      <c r="A30" s="351"/>
      <c r="B30" s="451"/>
      <c r="C30" s="41" t="s">
        <v>38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0"/>
    </row>
    <row r="31" spans="1:16" ht="12.75" customHeight="1" hidden="1">
      <c r="A31" s="351"/>
      <c r="B31" s="451"/>
      <c r="C31" s="41" t="s">
        <v>37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0"/>
    </row>
    <row r="32" spans="1:16" ht="12.75" customHeight="1" hidden="1">
      <c r="A32" s="351"/>
      <c r="B32" s="451"/>
      <c r="C32" s="41" t="s">
        <v>317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0"/>
    </row>
    <row r="33" spans="1:16" ht="22.5" customHeight="1" hidden="1">
      <c r="A33" s="351"/>
      <c r="B33" s="452"/>
      <c r="C33" s="41" t="s">
        <v>44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0"/>
    </row>
    <row r="34" spans="1:16" ht="12.75" customHeight="1">
      <c r="A34" s="351"/>
      <c r="B34" s="386" t="s">
        <v>174</v>
      </c>
      <c r="C34" s="41" t="s">
        <v>315</v>
      </c>
      <c r="D34" s="14">
        <f>D37</f>
        <v>114.5</v>
      </c>
      <c r="E34" s="14">
        <f aca="true" t="shared" si="5" ref="E34:O34">E37</f>
        <v>76.44</v>
      </c>
      <c r="F34" s="14">
        <f t="shared" si="5"/>
        <v>114.5</v>
      </c>
      <c r="G34" s="14">
        <f t="shared" si="5"/>
        <v>21.2</v>
      </c>
      <c r="H34" s="14">
        <f t="shared" si="5"/>
        <v>114.5</v>
      </c>
      <c r="I34" s="14">
        <f t="shared" si="5"/>
        <v>47.4</v>
      </c>
      <c r="J34" s="14">
        <f t="shared" si="5"/>
        <v>114.5</v>
      </c>
      <c r="K34" s="14">
        <f t="shared" si="5"/>
        <v>75.5</v>
      </c>
      <c r="L34" s="14">
        <f t="shared" si="5"/>
        <v>128.9</v>
      </c>
      <c r="M34" s="14">
        <f t="shared" si="5"/>
        <v>128.9</v>
      </c>
      <c r="N34" s="14">
        <f t="shared" si="5"/>
        <v>114.5</v>
      </c>
      <c r="O34" s="14">
        <f t="shared" si="5"/>
        <v>114.5</v>
      </c>
      <c r="P34" s="10"/>
    </row>
    <row r="35" spans="1:16" ht="12.75">
      <c r="A35" s="351"/>
      <c r="B35" s="387"/>
      <c r="C35" s="41" t="s">
        <v>316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0"/>
    </row>
    <row r="36" spans="1:16" ht="12.75">
      <c r="A36" s="351"/>
      <c r="B36" s="387"/>
      <c r="C36" s="41" t="s">
        <v>11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0"/>
    </row>
    <row r="37" spans="1:16" ht="12.75">
      <c r="A37" s="351"/>
      <c r="B37" s="387"/>
      <c r="C37" s="41" t="s">
        <v>38</v>
      </c>
      <c r="D37" s="14">
        <v>114.5</v>
      </c>
      <c r="E37" s="14">
        <v>76.44</v>
      </c>
      <c r="F37" s="14">
        <v>114.5</v>
      </c>
      <c r="G37" s="14">
        <v>21.2</v>
      </c>
      <c r="H37" s="14">
        <v>114.5</v>
      </c>
      <c r="I37" s="14">
        <v>47.4</v>
      </c>
      <c r="J37" s="14">
        <v>114.5</v>
      </c>
      <c r="K37" s="14">
        <v>75.5</v>
      </c>
      <c r="L37" s="14">
        <v>128.9</v>
      </c>
      <c r="M37" s="14">
        <v>128.9</v>
      </c>
      <c r="N37" s="14">
        <v>114.5</v>
      </c>
      <c r="O37" s="14">
        <v>114.5</v>
      </c>
      <c r="P37" s="10"/>
    </row>
    <row r="38" spans="1:16" ht="12.75">
      <c r="A38" s="351"/>
      <c r="B38" s="387"/>
      <c r="C38" s="41" t="s">
        <v>37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0"/>
    </row>
    <row r="39" spans="1:16" ht="16.5" customHeight="1">
      <c r="A39" s="351"/>
      <c r="B39" s="387"/>
      <c r="C39" s="41" t="s">
        <v>317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0"/>
    </row>
    <row r="40" spans="1:16" ht="22.5">
      <c r="A40" s="351"/>
      <c r="B40" s="388"/>
      <c r="C40" s="41" t="s">
        <v>44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0"/>
    </row>
    <row r="41" spans="1:16" ht="12.75">
      <c r="A41" s="351"/>
      <c r="B41" s="351" t="s">
        <v>320</v>
      </c>
      <c r="C41" s="41" t="s">
        <v>315</v>
      </c>
      <c r="D41" s="14">
        <f>D44</f>
        <v>1522.8</v>
      </c>
      <c r="E41" s="14">
        <f aca="true" t="shared" si="6" ref="E41:O41">E44</f>
        <v>1279.9</v>
      </c>
      <c r="F41" s="14">
        <f t="shared" si="6"/>
        <v>1633.6</v>
      </c>
      <c r="G41" s="14">
        <f t="shared" si="6"/>
        <v>130.8</v>
      </c>
      <c r="H41" s="14">
        <f t="shared" si="6"/>
        <v>1633.6</v>
      </c>
      <c r="I41" s="14">
        <f t="shared" si="6"/>
        <v>329.3</v>
      </c>
      <c r="J41" s="14">
        <f t="shared" si="6"/>
        <v>1633.6</v>
      </c>
      <c r="K41" s="14">
        <f t="shared" si="6"/>
        <v>458</v>
      </c>
      <c r="L41" s="14">
        <f t="shared" si="6"/>
        <v>745</v>
      </c>
      <c r="M41" s="14">
        <f t="shared" si="6"/>
        <v>636.5</v>
      </c>
      <c r="N41" s="14">
        <f t="shared" si="6"/>
        <v>1633.6</v>
      </c>
      <c r="O41" s="14">
        <f t="shared" si="6"/>
        <v>1633.6</v>
      </c>
      <c r="P41" s="10"/>
    </row>
    <row r="42" spans="1:16" ht="12.75">
      <c r="A42" s="351"/>
      <c r="B42" s="351"/>
      <c r="C42" s="41" t="s">
        <v>316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0"/>
    </row>
    <row r="43" spans="1:16" ht="12.75">
      <c r="A43" s="351"/>
      <c r="B43" s="351"/>
      <c r="C43" s="41" t="s">
        <v>11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0"/>
    </row>
    <row r="44" spans="1:16" ht="12.75">
      <c r="A44" s="351"/>
      <c r="B44" s="351"/>
      <c r="C44" s="41" t="s">
        <v>38</v>
      </c>
      <c r="D44" s="14">
        <v>1522.8</v>
      </c>
      <c r="E44" s="14">
        <v>1279.9</v>
      </c>
      <c r="F44" s="14">
        <v>1633.6</v>
      </c>
      <c r="G44" s="14">
        <v>130.8</v>
      </c>
      <c r="H44" s="14">
        <v>1633.6</v>
      </c>
      <c r="I44" s="14">
        <v>329.3</v>
      </c>
      <c r="J44" s="14">
        <v>1633.6</v>
      </c>
      <c r="K44" s="14">
        <v>458</v>
      </c>
      <c r="L44" s="14">
        <v>745</v>
      </c>
      <c r="M44" s="14">
        <v>636.5</v>
      </c>
      <c r="N44" s="14">
        <v>1633.6</v>
      </c>
      <c r="O44" s="14">
        <v>1633.6</v>
      </c>
      <c r="P44" s="10"/>
    </row>
    <row r="45" spans="1:16" ht="12.75">
      <c r="A45" s="351"/>
      <c r="B45" s="351"/>
      <c r="C45" s="41" t="s">
        <v>37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0"/>
    </row>
    <row r="46" spans="1:16" ht="15" customHeight="1">
      <c r="A46" s="351"/>
      <c r="B46" s="351"/>
      <c r="C46" s="41" t="s">
        <v>317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0"/>
    </row>
    <row r="47" spans="1:16" ht="25.5" customHeight="1">
      <c r="A47" s="351"/>
      <c r="B47" s="351"/>
      <c r="C47" s="41" t="s">
        <v>44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0"/>
    </row>
    <row r="48" spans="1:16" ht="12.75">
      <c r="A48" s="351"/>
      <c r="B48" s="351" t="s">
        <v>321</v>
      </c>
      <c r="C48" s="41" t="s">
        <v>315</v>
      </c>
      <c r="D48" s="14">
        <f>D51</f>
        <v>2737</v>
      </c>
      <c r="E48" s="14">
        <f aca="true" t="shared" si="7" ref="E48:O48">E51</f>
        <v>2736</v>
      </c>
      <c r="F48" s="14">
        <f t="shared" si="7"/>
        <v>0</v>
      </c>
      <c r="G48" s="14">
        <f t="shared" si="7"/>
        <v>0</v>
      </c>
      <c r="H48" s="14">
        <f t="shared" si="7"/>
        <v>2611.8</v>
      </c>
      <c r="I48" s="14">
        <f t="shared" si="7"/>
        <v>0</v>
      </c>
      <c r="J48" s="14">
        <f t="shared" si="7"/>
        <v>2611.8</v>
      </c>
      <c r="K48" s="14">
        <f t="shared" si="7"/>
        <v>2611.8</v>
      </c>
      <c r="L48" s="14">
        <f t="shared" si="7"/>
        <v>2611.8</v>
      </c>
      <c r="M48" s="14">
        <f t="shared" si="7"/>
        <v>2611.8</v>
      </c>
      <c r="N48" s="14">
        <f t="shared" si="7"/>
        <v>0</v>
      </c>
      <c r="O48" s="14">
        <f t="shared" si="7"/>
        <v>0</v>
      </c>
      <c r="P48" s="10"/>
    </row>
    <row r="49" spans="1:16" ht="12.75">
      <c r="A49" s="351"/>
      <c r="B49" s="351"/>
      <c r="C49" s="41" t="s">
        <v>316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0"/>
    </row>
    <row r="50" spans="1:16" ht="12.75">
      <c r="A50" s="351"/>
      <c r="B50" s="351"/>
      <c r="C50" s="41" t="s">
        <v>11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0"/>
    </row>
    <row r="51" spans="1:16" ht="12.75">
      <c r="A51" s="351"/>
      <c r="B51" s="351"/>
      <c r="C51" s="41" t="s">
        <v>38</v>
      </c>
      <c r="D51" s="14">
        <v>2737</v>
      </c>
      <c r="E51" s="14">
        <v>2736</v>
      </c>
      <c r="F51" s="14"/>
      <c r="G51" s="14"/>
      <c r="H51" s="14">
        <v>2611.8</v>
      </c>
      <c r="I51" s="14"/>
      <c r="J51" s="14">
        <v>2611.8</v>
      </c>
      <c r="K51" s="14">
        <v>2611.8</v>
      </c>
      <c r="L51" s="14">
        <v>2611.8</v>
      </c>
      <c r="M51" s="14">
        <v>2611.8</v>
      </c>
      <c r="N51" s="14"/>
      <c r="O51" s="14"/>
      <c r="P51" s="10"/>
    </row>
    <row r="52" spans="1:16" ht="12.75">
      <c r="A52" s="351"/>
      <c r="B52" s="351"/>
      <c r="C52" s="41" t="s">
        <v>37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0"/>
    </row>
    <row r="53" spans="1:16" ht="15" customHeight="1">
      <c r="A53" s="351"/>
      <c r="B53" s="351"/>
      <c r="C53" s="41" t="s">
        <v>317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0"/>
    </row>
    <row r="54" spans="1:16" ht="22.5">
      <c r="A54" s="351"/>
      <c r="B54" s="351"/>
      <c r="C54" s="41" t="s">
        <v>44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0"/>
    </row>
    <row r="55" spans="1:16" ht="12.75">
      <c r="A55" s="351"/>
      <c r="B55" s="351" t="s">
        <v>848</v>
      </c>
      <c r="C55" s="41" t="s">
        <v>315</v>
      </c>
      <c r="D55" s="14">
        <f>D58</f>
        <v>226194</v>
      </c>
      <c r="E55" s="14">
        <f aca="true" t="shared" si="8" ref="E55:O55">E58</f>
        <v>226063.5</v>
      </c>
      <c r="F55" s="14">
        <f t="shared" si="8"/>
        <v>233342.89</v>
      </c>
      <c r="G55" s="14">
        <f t="shared" si="8"/>
        <v>42544.5</v>
      </c>
      <c r="H55" s="14">
        <f t="shared" si="8"/>
        <v>233342.9</v>
      </c>
      <c r="I55" s="14">
        <f t="shared" si="8"/>
        <v>122684.3</v>
      </c>
      <c r="J55" s="14">
        <f t="shared" si="8"/>
        <v>233342.9</v>
      </c>
      <c r="K55" s="14">
        <f t="shared" si="8"/>
        <v>158558.6</v>
      </c>
      <c r="L55" s="14">
        <f t="shared" si="8"/>
        <v>235698.2</v>
      </c>
      <c r="M55" s="14">
        <f t="shared" si="8"/>
        <v>235138.5</v>
      </c>
      <c r="N55" s="14">
        <f t="shared" si="8"/>
        <v>227608</v>
      </c>
      <c r="O55" s="14">
        <f t="shared" si="8"/>
        <v>227608</v>
      </c>
      <c r="P55" s="10"/>
    </row>
    <row r="56" spans="1:16" ht="12.75">
      <c r="A56" s="351"/>
      <c r="B56" s="351"/>
      <c r="C56" s="41" t="s">
        <v>316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0"/>
    </row>
    <row r="57" spans="1:16" ht="12.75">
      <c r="A57" s="351"/>
      <c r="B57" s="351"/>
      <c r="C57" s="41" t="s">
        <v>11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0"/>
    </row>
    <row r="58" spans="1:16" ht="12.75">
      <c r="A58" s="351"/>
      <c r="B58" s="351"/>
      <c r="C58" s="41" t="s">
        <v>38</v>
      </c>
      <c r="D58" s="14">
        <v>226194</v>
      </c>
      <c r="E58" s="14">
        <v>226063.5</v>
      </c>
      <c r="F58" s="14">
        <v>233342.89</v>
      </c>
      <c r="G58" s="14">
        <v>42544.5</v>
      </c>
      <c r="H58" s="14">
        <v>233342.9</v>
      </c>
      <c r="I58" s="14">
        <v>122684.3</v>
      </c>
      <c r="J58" s="14">
        <v>233342.9</v>
      </c>
      <c r="K58" s="14">
        <v>158558.6</v>
      </c>
      <c r="L58" s="14">
        <v>235698.2</v>
      </c>
      <c r="M58" s="14">
        <v>235138.5</v>
      </c>
      <c r="N58" s="14">
        <v>227608</v>
      </c>
      <c r="O58" s="14">
        <v>227608</v>
      </c>
      <c r="P58" s="10"/>
    </row>
    <row r="59" spans="1:16" ht="12.75">
      <c r="A59" s="351"/>
      <c r="B59" s="351"/>
      <c r="C59" s="41" t="s">
        <v>37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0"/>
    </row>
    <row r="60" spans="1:16" ht="16.5" customHeight="1">
      <c r="A60" s="351"/>
      <c r="B60" s="351"/>
      <c r="C60" s="41" t="s">
        <v>317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0"/>
    </row>
    <row r="61" spans="1:16" ht="23.25" customHeight="1">
      <c r="A61" s="351"/>
      <c r="B61" s="351"/>
      <c r="C61" s="41" t="s">
        <v>44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0"/>
    </row>
    <row r="62" spans="1:16" ht="12.75">
      <c r="A62" s="351"/>
      <c r="B62" s="351" t="s">
        <v>182</v>
      </c>
      <c r="C62" s="41" t="s">
        <v>315</v>
      </c>
      <c r="D62" s="14">
        <f>D65</f>
        <v>17782</v>
      </c>
      <c r="E62" s="14">
        <f aca="true" t="shared" si="9" ref="E62:O62">E65</f>
        <v>15443.9</v>
      </c>
      <c r="F62" s="14">
        <f t="shared" si="9"/>
        <v>21229.6</v>
      </c>
      <c r="G62" s="14">
        <f t="shared" si="9"/>
        <v>4135.5</v>
      </c>
      <c r="H62" s="14">
        <f t="shared" si="9"/>
        <v>21229.6</v>
      </c>
      <c r="I62" s="14">
        <f t="shared" si="9"/>
        <v>11617</v>
      </c>
      <c r="J62" s="14">
        <f t="shared" si="9"/>
        <v>21229.6</v>
      </c>
      <c r="K62" s="14">
        <f t="shared" si="9"/>
        <v>11684.7</v>
      </c>
      <c r="L62" s="14">
        <f t="shared" si="9"/>
        <v>21229.6</v>
      </c>
      <c r="M62" s="14">
        <f t="shared" si="9"/>
        <v>21229.6</v>
      </c>
      <c r="N62" s="14">
        <f t="shared" si="9"/>
        <v>21229.6</v>
      </c>
      <c r="O62" s="14">
        <f t="shared" si="9"/>
        <v>21229.6</v>
      </c>
      <c r="P62" s="10"/>
    </row>
    <row r="63" spans="1:16" ht="12.75">
      <c r="A63" s="351"/>
      <c r="B63" s="351"/>
      <c r="C63" s="41" t="s">
        <v>316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0"/>
    </row>
    <row r="64" spans="1:16" ht="12.75">
      <c r="A64" s="351"/>
      <c r="B64" s="351"/>
      <c r="C64" s="41" t="s">
        <v>11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0"/>
    </row>
    <row r="65" spans="1:16" ht="12.75">
      <c r="A65" s="351"/>
      <c r="B65" s="351"/>
      <c r="C65" s="41" t="s">
        <v>38</v>
      </c>
      <c r="D65" s="14">
        <v>17782</v>
      </c>
      <c r="E65" s="14">
        <v>15443.9</v>
      </c>
      <c r="F65" s="14">
        <v>21229.6</v>
      </c>
      <c r="G65" s="14">
        <v>4135.5</v>
      </c>
      <c r="H65" s="14">
        <v>21229.6</v>
      </c>
      <c r="I65" s="14">
        <v>11617</v>
      </c>
      <c r="J65" s="14">
        <v>21229.6</v>
      </c>
      <c r="K65" s="14">
        <v>11684.7</v>
      </c>
      <c r="L65" s="14">
        <v>21229.6</v>
      </c>
      <c r="M65" s="14">
        <v>21229.6</v>
      </c>
      <c r="N65" s="14">
        <v>21229.6</v>
      </c>
      <c r="O65" s="14">
        <v>21229.6</v>
      </c>
      <c r="P65" s="10"/>
    </row>
    <row r="66" spans="1:16" ht="12.75">
      <c r="A66" s="351"/>
      <c r="B66" s="351"/>
      <c r="C66" s="41" t="s">
        <v>37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0"/>
    </row>
    <row r="67" spans="1:16" ht="15" customHeight="1">
      <c r="A67" s="351"/>
      <c r="B67" s="351"/>
      <c r="C67" s="41" t="s">
        <v>317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0"/>
    </row>
    <row r="68" spans="1:16" ht="22.5">
      <c r="A68" s="351"/>
      <c r="B68" s="351"/>
      <c r="C68" s="41" t="s">
        <v>44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0"/>
    </row>
    <row r="69" spans="1:16" ht="12.75">
      <c r="A69" s="351"/>
      <c r="B69" s="351" t="s">
        <v>849</v>
      </c>
      <c r="C69" s="41" t="s">
        <v>315</v>
      </c>
      <c r="D69" s="14">
        <f>D72</f>
        <v>79344.79</v>
      </c>
      <c r="E69" s="14">
        <f aca="true" t="shared" si="10" ref="E69:O69">E72</f>
        <v>79294.3</v>
      </c>
      <c r="F69" s="14">
        <f t="shared" si="10"/>
        <v>79521.71</v>
      </c>
      <c r="G69" s="14">
        <f t="shared" si="10"/>
        <v>13878.1</v>
      </c>
      <c r="H69" s="14">
        <f t="shared" si="10"/>
        <v>79521.7</v>
      </c>
      <c r="I69" s="14">
        <f t="shared" si="10"/>
        <v>35259.5</v>
      </c>
      <c r="J69" s="14">
        <f t="shared" si="10"/>
        <v>79521.7</v>
      </c>
      <c r="K69" s="14">
        <f t="shared" si="10"/>
        <v>54330.09</v>
      </c>
      <c r="L69" s="14">
        <f t="shared" si="10"/>
        <v>83690.1</v>
      </c>
      <c r="M69" s="14">
        <f t="shared" si="10"/>
        <v>82237.8</v>
      </c>
      <c r="N69" s="14">
        <f t="shared" si="10"/>
        <v>77448.8</v>
      </c>
      <c r="O69" s="14">
        <f t="shared" si="10"/>
        <v>77448.8</v>
      </c>
      <c r="P69" s="10"/>
    </row>
    <row r="70" spans="1:16" ht="12.75">
      <c r="A70" s="351"/>
      <c r="B70" s="351"/>
      <c r="C70" s="41" t="s">
        <v>316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0"/>
    </row>
    <row r="71" spans="1:16" ht="12.75">
      <c r="A71" s="351"/>
      <c r="B71" s="351"/>
      <c r="C71" s="41" t="s">
        <v>11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0"/>
    </row>
    <row r="72" spans="1:16" ht="12.75">
      <c r="A72" s="351"/>
      <c r="B72" s="351"/>
      <c r="C72" s="41" t="s">
        <v>38</v>
      </c>
      <c r="D72" s="131">
        <v>79344.79</v>
      </c>
      <c r="E72" s="131">
        <v>79294.3</v>
      </c>
      <c r="F72" s="131">
        <v>79521.71</v>
      </c>
      <c r="G72" s="131">
        <v>13878.1</v>
      </c>
      <c r="H72" s="131">
        <v>79521.7</v>
      </c>
      <c r="I72" s="131">
        <v>35259.5</v>
      </c>
      <c r="J72" s="131">
        <v>79521.7</v>
      </c>
      <c r="K72" s="131">
        <v>54330.09</v>
      </c>
      <c r="L72" s="131">
        <v>83690.1</v>
      </c>
      <c r="M72" s="131">
        <v>82237.8</v>
      </c>
      <c r="N72" s="131">
        <v>77448.8</v>
      </c>
      <c r="O72" s="14">
        <v>77448.8</v>
      </c>
      <c r="P72" s="10"/>
    </row>
    <row r="73" spans="1:16" ht="12.75">
      <c r="A73" s="351"/>
      <c r="B73" s="351"/>
      <c r="C73" s="41" t="s">
        <v>37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0"/>
    </row>
    <row r="74" spans="1:16" ht="15.75" customHeight="1">
      <c r="A74" s="351"/>
      <c r="B74" s="351"/>
      <c r="C74" s="41" t="s">
        <v>317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0"/>
    </row>
    <row r="75" spans="1:16" ht="25.5" customHeight="1">
      <c r="A75" s="351"/>
      <c r="B75" s="351"/>
      <c r="C75" s="41" t="s">
        <v>44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0"/>
    </row>
    <row r="76" spans="1:16" ht="12.75" customHeight="1">
      <c r="A76" s="351"/>
      <c r="B76" s="389" t="s">
        <v>186</v>
      </c>
      <c r="C76" s="41" t="s">
        <v>315</v>
      </c>
      <c r="D76" s="14">
        <f>D80</f>
        <v>30271.35</v>
      </c>
      <c r="E76" s="14">
        <f aca="true" t="shared" si="11" ref="E76:O76">E80</f>
        <v>27785.6</v>
      </c>
      <c r="F76" s="14">
        <f t="shared" si="11"/>
        <v>29510.97</v>
      </c>
      <c r="G76" s="14">
        <f t="shared" si="11"/>
        <v>7305.35</v>
      </c>
      <c r="H76" s="14">
        <f t="shared" si="11"/>
        <v>29922.55</v>
      </c>
      <c r="I76" s="14">
        <f t="shared" si="11"/>
        <v>14504.2</v>
      </c>
      <c r="J76" s="14">
        <f t="shared" si="11"/>
        <v>32347.46</v>
      </c>
      <c r="K76" s="14">
        <f t="shared" si="11"/>
        <v>21330.634</v>
      </c>
      <c r="L76" s="14">
        <f t="shared" si="11"/>
        <v>34234.9</v>
      </c>
      <c r="M76" s="14">
        <f t="shared" si="11"/>
        <v>31986</v>
      </c>
      <c r="N76" s="14">
        <f t="shared" si="11"/>
        <v>25111.7</v>
      </c>
      <c r="O76" s="14">
        <f t="shared" si="11"/>
        <v>25111.7</v>
      </c>
      <c r="P76" s="10"/>
    </row>
    <row r="77" spans="1:16" ht="12.75">
      <c r="A77" s="351"/>
      <c r="B77" s="390"/>
      <c r="C77" s="41" t="s">
        <v>316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0"/>
    </row>
    <row r="78" spans="1:16" ht="12.75">
      <c r="A78" s="351"/>
      <c r="B78" s="390"/>
      <c r="C78" s="41" t="s">
        <v>11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0"/>
    </row>
    <row r="79" spans="1:16" ht="12.75">
      <c r="A79" s="351"/>
      <c r="B79" s="390"/>
      <c r="C79" s="41" t="s">
        <v>38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0"/>
    </row>
    <row r="80" spans="1:16" ht="12.75">
      <c r="A80" s="351"/>
      <c r="B80" s="390"/>
      <c r="C80" s="41" t="s">
        <v>37</v>
      </c>
      <c r="D80" s="14">
        <v>30271.35</v>
      </c>
      <c r="E80" s="14">
        <v>27785.6</v>
      </c>
      <c r="F80" s="14">
        <v>29510.97</v>
      </c>
      <c r="G80" s="14">
        <v>7305.35</v>
      </c>
      <c r="H80" s="14">
        <v>29922.55</v>
      </c>
      <c r="I80" s="14">
        <v>14504.2</v>
      </c>
      <c r="J80" s="14">
        <v>32347.46</v>
      </c>
      <c r="K80" s="14">
        <v>21330.634</v>
      </c>
      <c r="L80" s="14">
        <v>34234.9</v>
      </c>
      <c r="M80" s="14">
        <v>31986</v>
      </c>
      <c r="N80" s="14">
        <v>25111.7</v>
      </c>
      <c r="O80" s="14">
        <v>25111.7</v>
      </c>
      <c r="P80" s="10"/>
    </row>
    <row r="81" spans="1:16" ht="14.25" customHeight="1">
      <c r="A81" s="351"/>
      <c r="B81" s="390"/>
      <c r="C81" s="41" t="s">
        <v>317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0"/>
    </row>
    <row r="82" spans="1:16" ht="22.5" customHeight="1">
      <c r="A82" s="351"/>
      <c r="B82" s="391"/>
      <c r="C82" s="41" t="s">
        <v>44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0"/>
    </row>
    <row r="83" spans="1:16" ht="22.5" customHeight="1" hidden="1">
      <c r="A83" s="45"/>
      <c r="B83" s="272"/>
      <c r="C83" s="41" t="s">
        <v>44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0"/>
    </row>
    <row r="84" spans="1:16" ht="12.75" customHeight="1">
      <c r="A84" s="351"/>
      <c r="B84" s="344" t="s">
        <v>390</v>
      </c>
      <c r="C84" s="41" t="s">
        <v>315</v>
      </c>
      <c r="D84" s="14">
        <f>D88</f>
        <v>8926.03</v>
      </c>
      <c r="E84" s="14">
        <f aca="true" t="shared" si="12" ref="E84:O84">E88</f>
        <v>7579.6</v>
      </c>
      <c r="F84" s="14">
        <f t="shared" si="12"/>
        <v>9831.66</v>
      </c>
      <c r="G84" s="14">
        <f t="shared" si="12"/>
        <v>3035.998</v>
      </c>
      <c r="H84" s="14">
        <f t="shared" si="12"/>
        <v>10211.86</v>
      </c>
      <c r="I84" s="14">
        <f t="shared" si="12"/>
        <v>5641.09</v>
      </c>
      <c r="J84" s="14">
        <f t="shared" si="12"/>
        <v>10491.51</v>
      </c>
      <c r="K84" s="14">
        <f t="shared" si="12"/>
        <v>7155.82</v>
      </c>
      <c r="L84" s="14">
        <f t="shared" si="12"/>
        <v>10078.1</v>
      </c>
      <c r="M84" s="14">
        <f t="shared" si="12"/>
        <v>9549.3</v>
      </c>
      <c r="N84" s="14">
        <f t="shared" si="12"/>
        <v>9064.3</v>
      </c>
      <c r="O84" s="14">
        <f t="shared" si="12"/>
        <v>9064.3</v>
      </c>
      <c r="P84" s="10"/>
    </row>
    <row r="85" spans="1:16" ht="12.75">
      <c r="A85" s="351"/>
      <c r="B85" s="345"/>
      <c r="C85" s="41" t="s">
        <v>316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0"/>
    </row>
    <row r="86" spans="1:16" ht="12.75">
      <c r="A86" s="351"/>
      <c r="B86" s="345"/>
      <c r="C86" s="41" t="s">
        <v>11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0"/>
    </row>
    <row r="87" spans="1:16" ht="12.75">
      <c r="A87" s="351"/>
      <c r="B87" s="345"/>
      <c r="C87" s="41" t="s">
        <v>38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0"/>
    </row>
    <row r="88" spans="1:16" ht="12.75">
      <c r="A88" s="351"/>
      <c r="B88" s="345"/>
      <c r="C88" s="41" t="s">
        <v>37</v>
      </c>
      <c r="D88" s="14">
        <v>8926.03</v>
      </c>
      <c r="E88" s="14">
        <v>7579.6</v>
      </c>
      <c r="F88" s="14">
        <v>9831.66</v>
      </c>
      <c r="G88" s="14">
        <v>3035.998</v>
      </c>
      <c r="H88" s="14">
        <v>10211.86</v>
      </c>
      <c r="I88" s="14">
        <v>5641.09</v>
      </c>
      <c r="J88" s="14">
        <v>10491.51</v>
      </c>
      <c r="K88" s="14">
        <v>7155.82</v>
      </c>
      <c r="L88" s="14">
        <v>10078.1</v>
      </c>
      <c r="M88" s="14">
        <v>9549.3</v>
      </c>
      <c r="N88" s="14">
        <v>9064.3</v>
      </c>
      <c r="O88" s="14">
        <v>9064.3</v>
      </c>
      <c r="P88" s="10"/>
    </row>
    <row r="89" spans="1:16" ht="16.5" customHeight="1">
      <c r="A89" s="351"/>
      <c r="B89" s="345"/>
      <c r="C89" s="41" t="s">
        <v>317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0"/>
    </row>
    <row r="90" spans="1:16" ht="22.5">
      <c r="A90" s="351"/>
      <c r="B90" s="359"/>
      <c r="C90" s="41" t="s">
        <v>44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0"/>
    </row>
    <row r="91" spans="1:16" ht="12.75">
      <c r="A91" s="295"/>
      <c r="B91" s="344" t="s">
        <v>391</v>
      </c>
      <c r="C91" s="41" t="s">
        <v>315</v>
      </c>
      <c r="D91" s="14">
        <f>D95</f>
        <v>30377.4</v>
      </c>
      <c r="E91" s="14">
        <f aca="true" t="shared" si="13" ref="E91:O91">E95</f>
        <v>29292.5</v>
      </c>
      <c r="F91" s="14">
        <f t="shared" si="13"/>
        <v>27613.5</v>
      </c>
      <c r="G91" s="14">
        <f t="shared" si="13"/>
        <v>7728.1</v>
      </c>
      <c r="H91" s="14">
        <f t="shared" si="13"/>
        <v>27613.5</v>
      </c>
      <c r="I91" s="14">
        <f t="shared" si="13"/>
        <v>15552.7</v>
      </c>
      <c r="J91" s="14">
        <f t="shared" si="13"/>
        <v>27888.6</v>
      </c>
      <c r="K91" s="14">
        <f t="shared" si="13"/>
        <v>21963.8</v>
      </c>
      <c r="L91" s="14">
        <f t="shared" si="13"/>
        <v>27104.5</v>
      </c>
      <c r="M91" s="14">
        <f t="shared" si="13"/>
        <v>26766.6</v>
      </c>
      <c r="N91" s="14">
        <f t="shared" si="13"/>
        <v>21691</v>
      </c>
      <c r="O91" s="14">
        <f t="shared" si="13"/>
        <v>22491</v>
      </c>
      <c r="P91" s="10"/>
    </row>
    <row r="92" spans="1:16" ht="12.75">
      <c r="A92" s="299"/>
      <c r="B92" s="345"/>
      <c r="C92" s="41" t="s">
        <v>316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0"/>
    </row>
    <row r="93" spans="1:16" ht="12.75">
      <c r="A93" s="299"/>
      <c r="B93" s="345"/>
      <c r="C93" s="41" t="s">
        <v>11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0"/>
    </row>
    <row r="94" spans="1:16" ht="12.75">
      <c r="A94" s="299"/>
      <c r="B94" s="345"/>
      <c r="C94" s="41" t="s">
        <v>38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0"/>
    </row>
    <row r="95" spans="1:16" ht="12.75">
      <c r="A95" s="299"/>
      <c r="B95" s="345"/>
      <c r="C95" s="41" t="s">
        <v>37</v>
      </c>
      <c r="D95" s="14">
        <v>30377.4</v>
      </c>
      <c r="E95" s="14">
        <v>29292.5</v>
      </c>
      <c r="F95" s="14">
        <v>27613.5</v>
      </c>
      <c r="G95" s="14">
        <v>7728.1</v>
      </c>
      <c r="H95" s="14">
        <v>27613.5</v>
      </c>
      <c r="I95" s="14">
        <v>15552.7</v>
      </c>
      <c r="J95" s="14">
        <v>27888.6</v>
      </c>
      <c r="K95" s="14">
        <v>21963.8</v>
      </c>
      <c r="L95" s="14">
        <v>27104.5</v>
      </c>
      <c r="M95" s="14">
        <v>26766.6</v>
      </c>
      <c r="N95" s="14">
        <v>21691</v>
      </c>
      <c r="O95" s="14">
        <v>22491</v>
      </c>
      <c r="P95" s="10"/>
    </row>
    <row r="96" spans="1:16" ht="15" customHeight="1">
      <c r="A96" s="299"/>
      <c r="B96" s="345"/>
      <c r="C96" s="41" t="s">
        <v>317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0"/>
    </row>
    <row r="97" spans="1:16" ht="22.5">
      <c r="A97" s="350"/>
      <c r="B97" s="359"/>
      <c r="C97" s="41" t="s">
        <v>44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0"/>
    </row>
    <row r="98" spans="1:16" ht="12.75">
      <c r="A98" s="351"/>
      <c r="B98" s="351" t="s">
        <v>322</v>
      </c>
      <c r="C98" s="41" t="s">
        <v>315</v>
      </c>
      <c r="D98" s="14">
        <f>D102</f>
        <v>27760</v>
      </c>
      <c r="E98" s="14">
        <f aca="true" t="shared" si="14" ref="E98:O98">E102</f>
        <v>27760</v>
      </c>
      <c r="F98" s="14">
        <f t="shared" si="14"/>
        <v>28070</v>
      </c>
      <c r="G98" s="14">
        <f t="shared" si="14"/>
        <v>7077.4</v>
      </c>
      <c r="H98" s="14">
        <f t="shared" si="14"/>
        <v>28070</v>
      </c>
      <c r="I98" s="14">
        <f t="shared" si="14"/>
        <v>14408.9</v>
      </c>
      <c r="J98" s="14">
        <f t="shared" si="14"/>
        <v>28146</v>
      </c>
      <c r="K98" s="14">
        <f t="shared" si="14"/>
        <v>20554.1</v>
      </c>
      <c r="L98" s="14">
        <f t="shared" si="14"/>
        <v>28146</v>
      </c>
      <c r="M98" s="14">
        <f t="shared" si="14"/>
        <v>28146</v>
      </c>
      <c r="N98" s="14">
        <f t="shared" si="14"/>
        <v>20800</v>
      </c>
      <c r="O98" s="14">
        <f t="shared" si="14"/>
        <v>20600</v>
      </c>
      <c r="P98" s="10"/>
    </row>
    <row r="99" spans="1:16" ht="12.75">
      <c r="A99" s="351"/>
      <c r="B99" s="351"/>
      <c r="C99" s="41" t="s">
        <v>316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0"/>
    </row>
    <row r="100" spans="1:16" ht="12.75">
      <c r="A100" s="351"/>
      <c r="B100" s="351"/>
      <c r="C100" s="41" t="s">
        <v>11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0"/>
    </row>
    <row r="101" spans="1:16" ht="12.75">
      <c r="A101" s="351"/>
      <c r="B101" s="351"/>
      <c r="C101" s="41" t="s">
        <v>38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0"/>
    </row>
    <row r="102" spans="1:16" ht="12.75">
      <c r="A102" s="351"/>
      <c r="B102" s="351"/>
      <c r="C102" s="41" t="s">
        <v>37</v>
      </c>
      <c r="D102" s="14">
        <v>27760</v>
      </c>
      <c r="E102" s="14">
        <v>27760</v>
      </c>
      <c r="F102" s="14">
        <v>28070</v>
      </c>
      <c r="G102" s="14">
        <v>7077.4</v>
      </c>
      <c r="H102" s="14">
        <v>28070</v>
      </c>
      <c r="I102" s="14">
        <v>14408.9</v>
      </c>
      <c r="J102" s="14">
        <v>28146</v>
      </c>
      <c r="K102" s="14">
        <v>20554.1</v>
      </c>
      <c r="L102" s="14">
        <v>28146</v>
      </c>
      <c r="M102" s="14">
        <v>28146</v>
      </c>
      <c r="N102" s="14">
        <v>20800</v>
      </c>
      <c r="O102" s="14">
        <v>20600</v>
      </c>
      <c r="P102" s="10"/>
    </row>
    <row r="103" spans="1:16" ht="16.5" customHeight="1">
      <c r="A103" s="351"/>
      <c r="B103" s="351"/>
      <c r="C103" s="41" t="s">
        <v>317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0"/>
    </row>
    <row r="104" spans="1:16" ht="22.5">
      <c r="A104" s="351"/>
      <c r="B104" s="351"/>
      <c r="C104" s="41" t="s">
        <v>44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0"/>
    </row>
    <row r="105" spans="1:16" ht="12.75">
      <c r="A105" s="351"/>
      <c r="B105" s="351" t="s">
        <v>760</v>
      </c>
      <c r="C105" s="41" t="s">
        <v>315</v>
      </c>
      <c r="D105" s="14">
        <f>D110</f>
        <v>28.3</v>
      </c>
      <c r="E105" s="14">
        <f aca="true" t="shared" si="15" ref="E105:O105">E110</f>
        <v>28.3</v>
      </c>
      <c r="F105" s="14">
        <f t="shared" si="15"/>
        <v>0</v>
      </c>
      <c r="G105" s="14">
        <f t="shared" si="15"/>
        <v>0</v>
      </c>
      <c r="H105" s="14">
        <f t="shared" si="15"/>
        <v>0</v>
      </c>
      <c r="I105" s="14">
        <f t="shared" si="15"/>
        <v>0</v>
      </c>
      <c r="J105" s="14">
        <f t="shared" si="15"/>
        <v>0</v>
      </c>
      <c r="K105" s="14">
        <f t="shared" si="15"/>
        <v>0</v>
      </c>
      <c r="L105" s="14">
        <f t="shared" si="15"/>
        <v>0</v>
      </c>
      <c r="M105" s="14">
        <f t="shared" si="15"/>
        <v>0</v>
      </c>
      <c r="N105" s="14">
        <f t="shared" si="15"/>
        <v>0</v>
      </c>
      <c r="O105" s="14">
        <f t="shared" si="15"/>
        <v>0</v>
      </c>
      <c r="P105" s="10"/>
    </row>
    <row r="106" spans="1:16" ht="12.75">
      <c r="A106" s="351"/>
      <c r="B106" s="351"/>
      <c r="C106" s="41" t="s">
        <v>316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0"/>
    </row>
    <row r="107" spans="1:16" ht="12.75">
      <c r="A107" s="351"/>
      <c r="B107" s="351"/>
      <c r="C107" s="41" t="s">
        <v>11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0"/>
    </row>
    <row r="108" spans="1:16" ht="12.75">
      <c r="A108" s="351"/>
      <c r="B108" s="351"/>
      <c r="C108" s="41" t="s">
        <v>38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0"/>
    </row>
    <row r="109" spans="1:16" ht="12.75">
      <c r="A109" s="351"/>
      <c r="B109" s="351"/>
      <c r="C109" s="41" t="s">
        <v>37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0"/>
    </row>
    <row r="110" spans="1:16" ht="15.75" customHeight="1">
      <c r="A110" s="351"/>
      <c r="B110" s="351"/>
      <c r="C110" s="41" t="s">
        <v>317</v>
      </c>
      <c r="D110" s="14">
        <v>28.3</v>
      </c>
      <c r="E110" s="14">
        <v>28.3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0"/>
    </row>
    <row r="111" spans="1:16" ht="22.5">
      <c r="A111" s="351"/>
      <c r="B111" s="351"/>
      <c r="C111" s="41" t="s">
        <v>44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0"/>
    </row>
    <row r="112" spans="1:16" ht="12.75">
      <c r="A112" s="351"/>
      <c r="B112" s="351" t="s">
        <v>323</v>
      </c>
      <c r="C112" s="41" t="s">
        <v>315</v>
      </c>
      <c r="D112" s="14">
        <f>D116</f>
        <v>43358.7</v>
      </c>
      <c r="E112" s="14">
        <f aca="true" t="shared" si="16" ref="E112:O112">E116</f>
        <v>40818.4</v>
      </c>
      <c r="F112" s="14">
        <f t="shared" si="16"/>
        <v>44435.4</v>
      </c>
      <c r="G112" s="14">
        <f t="shared" si="16"/>
        <v>17846.1</v>
      </c>
      <c r="H112" s="14">
        <f t="shared" si="16"/>
        <v>46076.5</v>
      </c>
      <c r="I112" s="14">
        <f t="shared" si="16"/>
        <v>26680.5</v>
      </c>
      <c r="J112" s="14">
        <f t="shared" si="16"/>
        <v>43151.4</v>
      </c>
      <c r="K112" s="14">
        <f t="shared" si="16"/>
        <v>36166.5</v>
      </c>
      <c r="L112" s="14">
        <f t="shared" si="16"/>
        <v>46885.1</v>
      </c>
      <c r="M112" s="14">
        <f t="shared" si="16"/>
        <v>46264.4</v>
      </c>
      <c r="N112" s="14">
        <f t="shared" si="16"/>
        <v>33119.7</v>
      </c>
      <c r="O112" s="14">
        <f t="shared" si="16"/>
        <v>33119.7</v>
      </c>
      <c r="P112" s="10"/>
    </row>
    <row r="113" spans="1:16" ht="12.75">
      <c r="A113" s="351"/>
      <c r="B113" s="351"/>
      <c r="C113" s="41" t="s">
        <v>316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0"/>
    </row>
    <row r="114" spans="1:16" ht="12.75">
      <c r="A114" s="351"/>
      <c r="B114" s="351"/>
      <c r="C114" s="41" t="s">
        <v>11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0"/>
    </row>
    <row r="115" spans="1:16" ht="12.75">
      <c r="A115" s="351"/>
      <c r="B115" s="351"/>
      <c r="C115" s="41" t="s">
        <v>38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0"/>
    </row>
    <row r="116" spans="1:16" ht="12.75">
      <c r="A116" s="351"/>
      <c r="B116" s="351"/>
      <c r="C116" s="41" t="s">
        <v>37</v>
      </c>
      <c r="D116" s="14">
        <v>43358.7</v>
      </c>
      <c r="E116" s="14">
        <v>40818.4</v>
      </c>
      <c r="F116" s="14">
        <v>44435.4</v>
      </c>
      <c r="G116" s="14">
        <v>17846.1</v>
      </c>
      <c r="H116" s="14">
        <v>46076.5</v>
      </c>
      <c r="I116" s="14">
        <v>26680.5</v>
      </c>
      <c r="J116" s="14">
        <v>43151.4</v>
      </c>
      <c r="K116" s="14">
        <v>36166.5</v>
      </c>
      <c r="L116" s="14">
        <v>46885.1</v>
      </c>
      <c r="M116" s="14">
        <v>46264.4</v>
      </c>
      <c r="N116" s="14">
        <v>33119.7</v>
      </c>
      <c r="O116" s="14">
        <v>33119.7</v>
      </c>
      <c r="P116" s="10"/>
    </row>
    <row r="117" spans="1:16" ht="13.5" customHeight="1">
      <c r="A117" s="351"/>
      <c r="B117" s="351"/>
      <c r="C117" s="41" t="s">
        <v>317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0"/>
    </row>
    <row r="118" spans="1:16" ht="22.5">
      <c r="A118" s="351"/>
      <c r="B118" s="351"/>
      <c r="C118" s="41" t="s">
        <v>44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0"/>
    </row>
    <row r="119" spans="1:16" ht="12.75">
      <c r="A119" s="351"/>
      <c r="B119" s="351" t="s">
        <v>324</v>
      </c>
      <c r="C119" s="41" t="s">
        <v>315</v>
      </c>
      <c r="D119" s="14">
        <f>D123</f>
        <v>50365.2</v>
      </c>
      <c r="E119" s="14">
        <f aca="true" t="shared" si="17" ref="E119:O119">E123</f>
        <v>50126</v>
      </c>
      <c r="F119" s="14">
        <f t="shared" si="17"/>
        <v>53451</v>
      </c>
      <c r="G119" s="14">
        <f t="shared" si="17"/>
        <v>12642.3</v>
      </c>
      <c r="H119" s="14">
        <f t="shared" si="17"/>
        <v>53451</v>
      </c>
      <c r="I119" s="14">
        <f t="shared" si="17"/>
        <v>26560.3</v>
      </c>
      <c r="J119" s="14">
        <f t="shared" si="17"/>
        <v>53451</v>
      </c>
      <c r="K119" s="14">
        <f t="shared" si="17"/>
        <v>40072.1</v>
      </c>
      <c r="L119" s="14">
        <f t="shared" si="17"/>
        <v>51596.6</v>
      </c>
      <c r="M119" s="14">
        <f t="shared" si="17"/>
        <v>51596.6</v>
      </c>
      <c r="N119" s="14">
        <f t="shared" si="17"/>
        <v>53451</v>
      </c>
      <c r="O119" s="14">
        <f t="shared" si="17"/>
        <v>53451</v>
      </c>
      <c r="P119" s="10"/>
    </row>
    <row r="120" spans="1:16" ht="12.75">
      <c r="A120" s="351"/>
      <c r="B120" s="351"/>
      <c r="C120" s="41" t="s">
        <v>316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0"/>
    </row>
    <row r="121" spans="1:16" ht="12.75">
      <c r="A121" s="351"/>
      <c r="B121" s="351"/>
      <c r="C121" s="41" t="s">
        <v>11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0"/>
    </row>
    <row r="122" spans="1:16" ht="12.75">
      <c r="A122" s="351"/>
      <c r="B122" s="351"/>
      <c r="C122" s="41" t="s">
        <v>38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0"/>
    </row>
    <row r="123" spans="1:16" ht="12.75">
      <c r="A123" s="351"/>
      <c r="B123" s="351"/>
      <c r="C123" s="41" t="s">
        <v>37</v>
      </c>
      <c r="D123" s="14">
        <v>50365.2</v>
      </c>
      <c r="E123" s="14">
        <v>50126</v>
      </c>
      <c r="F123" s="14">
        <v>53451</v>
      </c>
      <c r="G123" s="14">
        <v>12642.3</v>
      </c>
      <c r="H123" s="14">
        <v>53451</v>
      </c>
      <c r="I123" s="14">
        <v>26560.3</v>
      </c>
      <c r="J123" s="14">
        <v>53451</v>
      </c>
      <c r="K123" s="14">
        <v>40072.1</v>
      </c>
      <c r="L123" s="14">
        <v>51596.6</v>
      </c>
      <c r="M123" s="14">
        <v>51596.6</v>
      </c>
      <c r="N123" s="14">
        <v>53451</v>
      </c>
      <c r="O123" s="14">
        <v>53451</v>
      </c>
      <c r="P123" s="10"/>
    </row>
    <row r="124" spans="1:16" ht="15" customHeight="1">
      <c r="A124" s="351"/>
      <c r="B124" s="351"/>
      <c r="C124" s="41" t="s">
        <v>317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0"/>
    </row>
    <row r="125" spans="1:16" ht="22.5">
      <c r="A125" s="351"/>
      <c r="B125" s="351"/>
      <c r="C125" s="41" t="s">
        <v>44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0"/>
    </row>
    <row r="126" spans="1:16" ht="12.75" customHeight="1">
      <c r="A126" s="295"/>
      <c r="B126" s="344" t="s">
        <v>206</v>
      </c>
      <c r="C126" s="41" t="s">
        <v>315</v>
      </c>
      <c r="D126" s="14">
        <f>D130</f>
        <v>25</v>
      </c>
      <c r="E126" s="14">
        <f aca="true" t="shared" si="18" ref="E126:O126">E130</f>
        <v>25</v>
      </c>
      <c r="F126" s="14">
        <f t="shared" si="18"/>
        <v>150</v>
      </c>
      <c r="G126" s="14">
        <f t="shared" si="18"/>
        <v>0</v>
      </c>
      <c r="H126" s="14">
        <f t="shared" si="18"/>
        <v>150</v>
      </c>
      <c r="I126" s="14">
        <f t="shared" si="18"/>
        <v>0</v>
      </c>
      <c r="J126" s="14">
        <f t="shared" si="18"/>
        <v>150</v>
      </c>
      <c r="K126" s="14">
        <f t="shared" si="18"/>
        <v>0</v>
      </c>
      <c r="L126" s="14">
        <f t="shared" si="18"/>
        <v>150</v>
      </c>
      <c r="M126" s="14">
        <f t="shared" si="18"/>
        <v>150</v>
      </c>
      <c r="N126" s="14">
        <f t="shared" si="18"/>
        <v>150</v>
      </c>
      <c r="O126" s="14">
        <f t="shared" si="18"/>
        <v>150</v>
      </c>
      <c r="P126" s="10"/>
    </row>
    <row r="127" spans="1:16" ht="12.75">
      <c r="A127" s="299"/>
      <c r="B127" s="345"/>
      <c r="C127" s="41" t="s">
        <v>316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0"/>
    </row>
    <row r="128" spans="1:16" ht="12.75">
      <c r="A128" s="299"/>
      <c r="B128" s="345"/>
      <c r="C128" s="41" t="s">
        <v>11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0"/>
    </row>
    <row r="129" spans="1:16" ht="12.75">
      <c r="A129" s="299"/>
      <c r="B129" s="345"/>
      <c r="C129" s="41" t="s">
        <v>38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0"/>
    </row>
    <row r="130" spans="1:16" ht="12.75">
      <c r="A130" s="299"/>
      <c r="B130" s="345"/>
      <c r="C130" s="41" t="s">
        <v>37</v>
      </c>
      <c r="D130" s="14">
        <v>25</v>
      </c>
      <c r="E130" s="14">
        <v>25</v>
      </c>
      <c r="F130" s="14">
        <v>150</v>
      </c>
      <c r="G130" s="14"/>
      <c r="H130" s="14">
        <v>150</v>
      </c>
      <c r="I130" s="14"/>
      <c r="J130" s="14">
        <v>150</v>
      </c>
      <c r="K130" s="14"/>
      <c r="L130" s="14">
        <v>150</v>
      </c>
      <c r="M130" s="14">
        <v>150</v>
      </c>
      <c r="N130" s="14">
        <v>150</v>
      </c>
      <c r="O130" s="14">
        <v>150</v>
      </c>
      <c r="P130" s="10"/>
    </row>
    <row r="131" spans="1:16" ht="15" customHeight="1">
      <c r="A131" s="299"/>
      <c r="B131" s="345"/>
      <c r="C131" s="41" t="s">
        <v>317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0"/>
    </row>
    <row r="132" spans="1:16" ht="22.5">
      <c r="A132" s="350"/>
      <c r="B132" s="359"/>
      <c r="C132" s="41" t="s">
        <v>44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0"/>
    </row>
    <row r="133" spans="1:16" ht="12.75" customHeight="1">
      <c r="A133" s="295"/>
      <c r="B133" s="344" t="s">
        <v>360</v>
      </c>
      <c r="C133" s="41" t="s">
        <v>315</v>
      </c>
      <c r="D133" s="14">
        <f>D136</f>
        <v>76.4</v>
      </c>
      <c r="E133" s="14">
        <f aca="true" t="shared" si="19" ref="E133:N133">E136</f>
        <v>76.4</v>
      </c>
      <c r="F133" s="14">
        <f t="shared" si="19"/>
        <v>0</v>
      </c>
      <c r="G133" s="14">
        <f t="shared" si="19"/>
        <v>0</v>
      </c>
      <c r="H133" s="14">
        <f t="shared" si="19"/>
        <v>0</v>
      </c>
      <c r="I133" s="14">
        <f t="shared" si="19"/>
        <v>0</v>
      </c>
      <c r="J133" s="14">
        <f t="shared" si="19"/>
        <v>0</v>
      </c>
      <c r="K133" s="14">
        <f t="shared" si="19"/>
        <v>0</v>
      </c>
      <c r="L133" s="14">
        <f t="shared" si="19"/>
        <v>0</v>
      </c>
      <c r="M133" s="14">
        <f t="shared" si="19"/>
        <v>0</v>
      </c>
      <c r="N133" s="14">
        <f t="shared" si="19"/>
        <v>0</v>
      </c>
      <c r="O133" s="14">
        <f>O136</f>
        <v>0</v>
      </c>
      <c r="P133" s="10"/>
    </row>
    <row r="134" spans="1:16" ht="12.75">
      <c r="A134" s="299"/>
      <c r="B134" s="345"/>
      <c r="C134" s="41" t="s">
        <v>316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0"/>
    </row>
    <row r="135" spans="1:16" ht="12.75">
      <c r="A135" s="299"/>
      <c r="B135" s="345"/>
      <c r="C135" s="41" t="s">
        <v>11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0"/>
    </row>
    <row r="136" spans="1:16" ht="12.75">
      <c r="A136" s="299"/>
      <c r="B136" s="345"/>
      <c r="C136" s="41" t="s">
        <v>38</v>
      </c>
      <c r="D136" s="14">
        <v>76.4</v>
      </c>
      <c r="E136" s="14">
        <v>76.4</v>
      </c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0"/>
    </row>
    <row r="137" spans="1:16" ht="12.75">
      <c r="A137" s="299"/>
      <c r="B137" s="345"/>
      <c r="C137" s="41" t="s">
        <v>37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0"/>
    </row>
    <row r="138" spans="1:16" ht="15" customHeight="1">
      <c r="A138" s="299"/>
      <c r="B138" s="345"/>
      <c r="C138" s="41" t="s">
        <v>317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0"/>
    </row>
    <row r="139" spans="1:16" ht="24" customHeight="1">
      <c r="A139" s="350"/>
      <c r="B139" s="359"/>
      <c r="C139" s="41" t="s">
        <v>44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0"/>
    </row>
    <row r="140" spans="1:16" ht="12.75" customHeight="1">
      <c r="A140" s="295"/>
      <c r="B140" s="344" t="s">
        <v>884</v>
      </c>
      <c r="C140" s="41" t="s">
        <v>315</v>
      </c>
      <c r="D140" s="14">
        <f>SUM(D141:D146)</f>
        <v>0</v>
      </c>
      <c r="E140" s="14">
        <f aca="true" t="shared" si="20" ref="E140:O140">SUM(E141:E146)</f>
        <v>0</v>
      </c>
      <c r="F140" s="14">
        <f t="shared" si="20"/>
        <v>0</v>
      </c>
      <c r="G140" s="14">
        <f t="shared" si="20"/>
        <v>0</v>
      </c>
      <c r="H140" s="14">
        <f t="shared" si="20"/>
        <v>0</v>
      </c>
      <c r="I140" s="14">
        <f t="shared" si="20"/>
        <v>0</v>
      </c>
      <c r="J140" s="14">
        <f t="shared" si="20"/>
        <v>0</v>
      </c>
      <c r="K140" s="14">
        <f t="shared" si="20"/>
        <v>0</v>
      </c>
      <c r="L140" s="14">
        <f t="shared" si="20"/>
        <v>192</v>
      </c>
      <c r="M140" s="14">
        <f t="shared" si="20"/>
        <v>192</v>
      </c>
      <c r="N140" s="14">
        <f t="shared" si="20"/>
        <v>0</v>
      </c>
      <c r="O140" s="14">
        <f t="shared" si="20"/>
        <v>0</v>
      </c>
      <c r="P140" s="10"/>
    </row>
    <row r="141" spans="1:16" ht="12.75">
      <c r="A141" s="299"/>
      <c r="B141" s="345"/>
      <c r="C141" s="41" t="s">
        <v>316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0"/>
    </row>
    <row r="142" spans="1:16" ht="12.75">
      <c r="A142" s="299"/>
      <c r="B142" s="345"/>
      <c r="C142" s="41" t="s">
        <v>11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0"/>
    </row>
    <row r="143" spans="1:16" ht="12.75">
      <c r="A143" s="299"/>
      <c r="B143" s="345"/>
      <c r="C143" s="41" t="s">
        <v>38</v>
      </c>
      <c r="D143" s="14"/>
      <c r="E143" s="14"/>
      <c r="F143" s="14"/>
      <c r="G143" s="14"/>
      <c r="H143" s="14"/>
      <c r="I143" s="14"/>
      <c r="J143" s="14"/>
      <c r="K143" s="14"/>
      <c r="L143" s="14">
        <v>192</v>
      </c>
      <c r="M143" s="14">
        <v>192</v>
      </c>
      <c r="N143" s="14"/>
      <c r="O143" s="14"/>
      <c r="P143" s="10"/>
    </row>
    <row r="144" spans="1:16" ht="12.75">
      <c r="A144" s="299"/>
      <c r="B144" s="345"/>
      <c r="C144" s="41" t="s">
        <v>37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0"/>
    </row>
    <row r="145" spans="1:16" ht="13.5" customHeight="1">
      <c r="A145" s="299"/>
      <c r="B145" s="345"/>
      <c r="C145" s="41" t="s">
        <v>317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0"/>
    </row>
    <row r="146" spans="1:16" ht="22.5">
      <c r="A146" s="350"/>
      <c r="B146" s="359"/>
      <c r="C146" s="41" t="s">
        <v>44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0"/>
    </row>
    <row r="147" spans="1:16" ht="12.75" hidden="1">
      <c r="A147" s="295"/>
      <c r="B147" s="344" t="s">
        <v>206</v>
      </c>
      <c r="C147" s="41" t="s">
        <v>315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0"/>
    </row>
    <row r="148" spans="1:16" ht="12.75" hidden="1">
      <c r="A148" s="299"/>
      <c r="B148" s="345"/>
      <c r="C148" s="41" t="s">
        <v>316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0"/>
    </row>
    <row r="149" spans="1:16" ht="12.75" hidden="1">
      <c r="A149" s="299"/>
      <c r="B149" s="345"/>
      <c r="C149" s="41" t="s">
        <v>11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0"/>
    </row>
    <row r="150" spans="1:16" ht="12.75" hidden="1">
      <c r="A150" s="299"/>
      <c r="B150" s="345"/>
      <c r="C150" s="41" t="s">
        <v>38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0"/>
    </row>
    <row r="151" spans="1:16" ht="12.75" hidden="1">
      <c r="A151" s="299"/>
      <c r="B151" s="345"/>
      <c r="C151" s="41" t="s">
        <v>37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0"/>
    </row>
    <row r="152" spans="1:16" ht="22.5" hidden="1">
      <c r="A152" s="299"/>
      <c r="B152" s="345"/>
      <c r="C152" s="41" t="s">
        <v>317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0"/>
    </row>
    <row r="153" spans="1:16" ht="22.5" hidden="1">
      <c r="A153" s="350"/>
      <c r="B153" s="359"/>
      <c r="C153" s="41" t="s">
        <v>44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0"/>
    </row>
    <row r="154" spans="1:16" ht="12.75">
      <c r="A154" s="295"/>
      <c r="B154" s="344" t="s">
        <v>362</v>
      </c>
      <c r="C154" s="41" t="s">
        <v>315</v>
      </c>
      <c r="D154" s="14">
        <f>D158</f>
        <v>27.4</v>
      </c>
      <c r="E154" s="14">
        <f aca="true" t="shared" si="21" ref="E154:O154">E158</f>
        <v>27.4</v>
      </c>
      <c r="F154" s="14">
        <f t="shared" si="21"/>
        <v>0</v>
      </c>
      <c r="G154" s="14">
        <f t="shared" si="21"/>
        <v>0</v>
      </c>
      <c r="H154" s="14">
        <f t="shared" si="21"/>
        <v>0</v>
      </c>
      <c r="I154" s="14">
        <f t="shared" si="21"/>
        <v>0</v>
      </c>
      <c r="J154" s="14">
        <f t="shared" si="21"/>
        <v>0</v>
      </c>
      <c r="K154" s="14">
        <f t="shared" si="21"/>
        <v>0</v>
      </c>
      <c r="L154" s="14">
        <f t="shared" si="21"/>
        <v>26.1</v>
      </c>
      <c r="M154" s="14">
        <f t="shared" si="21"/>
        <v>26.1</v>
      </c>
      <c r="N154" s="14">
        <f t="shared" si="21"/>
        <v>0</v>
      </c>
      <c r="O154" s="14">
        <f t="shared" si="21"/>
        <v>0</v>
      </c>
      <c r="P154" s="10"/>
    </row>
    <row r="155" spans="1:16" ht="12.75">
      <c r="A155" s="299"/>
      <c r="B155" s="345"/>
      <c r="C155" s="41" t="s">
        <v>316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0"/>
    </row>
    <row r="156" spans="1:16" ht="12.75">
      <c r="A156" s="299"/>
      <c r="B156" s="345"/>
      <c r="C156" s="41" t="s">
        <v>11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0"/>
    </row>
    <row r="157" spans="1:16" ht="12.75">
      <c r="A157" s="299"/>
      <c r="B157" s="345"/>
      <c r="C157" s="41" t="s">
        <v>38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0"/>
    </row>
    <row r="158" spans="1:16" ht="12.75">
      <c r="A158" s="299"/>
      <c r="B158" s="345"/>
      <c r="C158" s="41" t="s">
        <v>37</v>
      </c>
      <c r="D158" s="14">
        <v>27.4</v>
      </c>
      <c r="E158" s="14">
        <v>27.4</v>
      </c>
      <c r="F158" s="14"/>
      <c r="G158" s="14"/>
      <c r="H158" s="14"/>
      <c r="I158" s="14"/>
      <c r="J158" s="14"/>
      <c r="K158" s="14"/>
      <c r="L158" s="14">
        <v>26.1</v>
      </c>
      <c r="M158" s="14">
        <v>26.1</v>
      </c>
      <c r="N158" s="14"/>
      <c r="O158" s="14"/>
      <c r="P158" s="10"/>
    </row>
    <row r="159" spans="1:16" ht="13.5" customHeight="1">
      <c r="A159" s="299"/>
      <c r="B159" s="345"/>
      <c r="C159" s="41" t="s">
        <v>317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0"/>
    </row>
    <row r="160" spans="1:16" ht="22.5">
      <c r="A160" s="350"/>
      <c r="B160" s="359"/>
      <c r="C160" s="41" t="s">
        <v>44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0"/>
    </row>
    <row r="161" spans="1:16" ht="12.75">
      <c r="A161" s="295"/>
      <c r="B161" s="344" t="s">
        <v>363</v>
      </c>
      <c r="C161" s="41" t="s">
        <v>315</v>
      </c>
      <c r="D161" s="64">
        <f>D165</f>
        <v>0.6</v>
      </c>
      <c r="E161" s="64">
        <f aca="true" t="shared" si="22" ref="E161:O161">E165</f>
        <v>0.6</v>
      </c>
      <c r="F161" s="64">
        <f t="shared" si="22"/>
        <v>0</v>
      </c>
      <c r="G161" s="64">
        <f t="shared" si="22"/>
        <v>0</v>
      </c>
      <c r="H161" s="64">
        <f t="shared" si="22"/>
        <v>0</v>
      </c>
      <c r="I161" s="64">
        <f t="shared" si="22"/>
        <v>0</v>
      </c>
      <c r="J161" s="64">
        <f t="shared" si="22"/>
        <v>0</v>
      </c>
      <c r="K161" s="64">
        <f t="shared" si="22"/>
        <v>0</v>
      </c>
      <c r="L161" s="64">
        <f t="shared" si="22"/>
        <v>0</v>
      </c>
      <c r="M161" s="64">
        <f t="shared" si="22"/>
        <v>0</v>
      </c>
      <c r="N161" s="64">
        <f t="shared" si="22"/>
        <v>0</v>
      </c>
      <c r="O161" s="64">
        <f t="shared" si="22"/>
        <v>0</v>
      </c>
      <c r="P161" s="10"/>
    </row>
    <row r="162" spans="1:16" ht="12.75">
      <c r="A162" s="299"/>
      <c r="B162" s="345"/>
      <c r="C162" s="41" t="s">
        <v>316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0"/>
    </row>
    <row r="163" spans="1:16" ht="12.75">
      <c r="A163" s="299"/>
      <c r="B163" s="345"/>
      <c r="C163" s="41" t="s">
        <v>11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0"/>
    </row>
    <row r="164" spans="1:16" ht="12.75">
      <c r="A164" s="299"/>
      <c r="B164" s="345"/>
      <c r="C164" s="41" t="s">
        <v>38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0"/>
    </row>
    <row r="165" spans="1:16" ht="12.75">
      <c r="A165" s="299"/>
      <c r="B165" s="345"/>
      <c r="C165" s="41" t="s">
        <v>37</v>
      </c>
      <c r="D165" s="14">
        <v>0.6</v>
      </c>
      <c r="E165" s="14">
        <v>0.6</v>
      </c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0"/>
    </row>
    <row r="166" spans="1:16" ht="12.75" customHeight="1">
      <c r="A166" s="299"/>
      <c r="B166" s="345"/>
      <c r="C166" s="41" t="s">
        <v>317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0"/>
    </row>
    <row r="167" spans="1:16" ht="23.25" customHeight="1">
      <c r="A167" s="350"/>
      <c r="B167" s="359"/>
      <c r="C167" s="41" t="s">
        <v>44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0"/>
    </row>
    <row r="168" spans="1:16" ht="12.75">
      <c r="A168" s="295"/>
      <c r="B168" s="344" t="s">
        <v>760</v>
      </c>
      <c r="C168" s="41" t="s">
        <v>315</v>
      </c>
      <c r="D168" s="14">
        <f>D173</f>
        <v>300</v>
      </c>
      <c r="E168" s="14">
        <f aca="true" t="shared" si="23" ref="E168:O168">E173</f>
        <v>300</v>
      </c>
      <c r="F168" s="14">
        <f t="shared" si="23"/>
        <v>0</v>
      </c>
      <c r="G168" s="14">
        <f t="shared" si="23"/>
        <v>0</v>
      </c>
      <c r="H168" s="14">
        <f t="shared" si="23"/>
        <v>0</v>
      </c>
      <c r="I168" s="14">
        <f t="shared" si="23"/>
        <v>0</v>
      </c>
      <c r="J168" s="14">
        <f t="shared" si="23"/>
        <v>0</v>
      </c>
      <c r="K168" s="14">
        <f t="shared" si="23"/>
        <v>0</v>
      </c>
      <c r="L168" s="14">
        <f t="shared" si="23"/>
        <v>0</v>
      </c>
      <c r="M168" s="14">
        <f t="shared" si="23"/>
        <v>0</v>
      </c>
      <c r="N168" s="14">
        <f t="shared" si="23"/>
        <v>0</v>
      </c>
      <c r="O168" s="14">
        <f t="shared" si="23"/>
        <v>0</v>
      </c>
      <c r="P168" s="10"/>
    </row>
    <row r="169" spans="1:16" ht="12.75">
      <c r="A169" s="299"/>
      <c r="B169" s="345"/>
      <c r="C169" s="41" t="s">
        <v>316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0"/>
    </row>
    <row r="170" spans="1:16" ht="12.75">
      <c r="A170" s="299"/>
      <c r="B170" s="345"/>
      <c r="C170" s="41" t="s">
        <v>11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0"/>
    </row>
    <row r="171" spans="1:16" ht="12.75">
      <c r="A171" s="299"/>
      <c r="B171" s="345"/>
      <c r="C171" s="41" t="s">
        <v>38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0"/>
    </row>
    <row r="172" spans="1:16" ht="12.75">
      <c r="A172" s="299"/>
      <c r="B172" s="345"/>
      <c r="C172" s="41" t="s">
        <v>37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0"/>
    </row>
    <row r="173" spans="1:16" ht="12.75" customHeight="1">
      <c r="A173" s="299"/>
      <c r="B173" s="345"/>
      <c r="C173" s="41" t="s">
        <v>317</v>
      </c>
      <c r="D173" s="14">
        <v>300</v>
      </c>
      <c r="E173" s="14">
        <v>300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0"/>
    </row>
    <row r="174" spans="1:16" ht="23.25" customHeight="1">
      <c r="A174" s="350"/>
      <c r="B174" s="359"/>
      <c r="C174" s="41" t="s">
        <v>44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0"/>
    </row>
    <row r="175" spans="1:16" ht="12.75">
      <c r="A175" s="295"/>
      <c r="B175" s="344" t="s">
        <v>850</v>
      </c>
      <c r="C175" s="41" t="s">
        <v>315</v>
      </c>
      <c r="D175" s="14">
        <f>D178</f>
        <v>42.7</v>
      </c>
      <c r="E175" s="14">
        <f aca="true" t="shared" si="24" ref="E175:O175">E178</f>
        <v>42.7</v>
      </c>
      <c r="F175" s="14">
        <f t="shared" si="24"/>
        <v>0</v>
      </c>
      <c r="G175" s="14">
        <f t="shared" si="24"/>
        <v>0</v>
      </c>
      <c r="H175" s="14">
        <f t="shared" si="24"/>
        <v>0</v>
      </c>
      <c r="I175" s="14">
        <f t="shared" si="24"/>
        <v>0</v>
      </c>
      <c r="J175" s="14">
        <f t="shared" si="24"/>
        <v>0</v>
      </c>
      <c r="K175" s="14">
        <f t="shared" si="24"/>
        <v>0</v>
      </c>
      <c r="L175" s="14">
        <f t="shared" si="24"/>
        <v>0</v>
      </c>
      <c r="M175" s="14">
        <f t="shared" si="24"/>
        <v>0</v>
      </c>
      <c r="N175" s="14">
        <f t="shared" si="24"/>
        <v>0</v>
      </c>
      <c r="O175" s="14">
        <f t="shared" si="24"/>
        <v>0</v>
      </c>
      <c r="P175" s="10"/>
    </row>
    <row r="176" spans="1:16" ht="12.75">
      <c r="A176" s="299"/>
      <c r="B176" s="345"/>
      <c r="C176" s="41" t="s">
        <v>316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0"/>
    </row>
    <row r="177" spans="1:16" ht="12.75">
      <c r="A177" s="299"/>
      <c r="B177" s="345"/>
      <c r="C177" s="41" t="s">
        <v>11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0"/>
    </row>
    <row r="178" spans="1:16" ht="12.75">
      <c r="A178" s="299"/>
      <c r="B178" s="345"/>
      <c r="C178" s="41" t="s">
        <v>38</v>
      </c>
      <c r="D178" s="14">
        <v>42.7</v>
      </c>
      <c r="E178" s="14">
        <v>42.7</v>
      </c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0"/>
    </row>
    <row r="179" spans="1:16" ht="12.75">
      <c r="A179" s="299"/>
      <c r="B179" s="345"/>
      <c r="C179" s="41" t="s">
        <v>37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0"/>
    </row>
    <row r="180" spans="1:16" ht="12.75" customHeight="1">
      <c r="A180" s="299"/>
      <c r="B180" s="345"/>
      <c r="C180" s="41" t="s">
        <v>317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0"/>
    </row>
    <row r="181" spans="1:16" ht="23.25" customHeight="1">
      <c r="A181" s="350"/>
      <c r="B181" s="359"/>
      <c r="C181" s="41" t="s">
        <v>44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0"/>
    </row>
    <row r="182" spans="1:16" ht="12.75">
      <c r="A182" s="295"/>
      <c r="B182" s="344" t="s">
        <v>761</v>
      </c>
      <c r="C182" s="41" t="s">
        <v>315</v>
      </c>
      <c r="D182" s="14">
        <f>SUM(D184:D188)</f>
        <v>596.5</v>
      </c>
      <c r="E182" s="14">
        <f aca="true" t="shared" si="25" ref="E182:O182">SUM(E184:E188)</f>
        <v>596.5</v>
      </c>
      <c r="F182" s="14">
        <f t="shared" si="25"/>
        <v>0</v>
      </c>
      <c r="G182" s="14">
        <f t="shared" si="25"/>
        <v>0</v>
      </c>
      <c r="H182" s="14">
        <f t="shared" si="25"/>
        <v>0</v>
      </c>
      <c r="I182" s="14">
        <f t="shared" si="25"/>
        <v>0</v>
      </c>
      <c r="J182" s="14">
        <f t="shared" si="25"/>
        <v>0</v>
      </c>
      <c r="K182" s="14">
        <f t="shared" si="25"/>
        <v>0</v>
      </c>
      <c r="L182" s="14">
        <f t="shared" si="25"/>
        <v>400.5</v>
      </c>
      <c r="M182" s="14">
        <f t="shared" si="25"/>
        <v>400.5</v>
      </c>
      <c r="N182" s="14">
        <f t="shared" si="25"/>
        <v>0</v>
      </c>
      <c r="O182" s="14">
        <f t="shared" si="25"/>
        <v>0</v>
      </c>
      <c r="P182" s="10"/>
    </row>
    <row r="183" spans="1:16" ht="12.75">
      <c r="A183" s="299"/>
      <c r="B183" s="345"/>
      <c r="C183" s="41" t="s">
        <v>316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0"/>
    </row>
    <row r="184" spans="1:16" ht="12.75">
      <c r="A184" s="299"/>
      <c r="B184" s="345"/>
      <c r="C184" s="41" t="s">
        <v>11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0"/>
    </row>
    <row r="185" spans="1:16" ht="12.75">
      <c r="A185" s="299"/>
      <c r="B185" s="345"/>
      <c r="C185" s="41" t="s">
        <v>38</v>
      </c>
      <c r="D185" s="14">
        <v>596.5</v>
      </c>
      <c r="E185" s="14">
        <v>596.5</v>
      </c>
      <c r="F185" s="14"/>
      <c r="G185" s="14"/>
      <c r="H185" s="14"/>
      <c r="I185" s="14"/>
      <c r="J185" s="14"/>
      <c r="K185" s="14"/>
      <c r="L185" s="14">
        <v>400.5</v>
      </c>
      <c r="M185" s="14">
        <v>400.5</v>
      </c>
      <c r="N185" s="14"/>
      <c r="O185" s="14"/>
      <c r="P185" s="10"/>
    </row>
    <row r="186" spans="1:16" ht="12.75">
      <c r="A186" s="299"/>
      <c r="B186" s="345"/>
      <c r="C186" s="41" t="s">
        <v>37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0"/>
    </row>
    <row r="187" spans="1:16" ht="12.75" customHeight="1">
      <c r="A187" s="299"/>
      <c r="B187" s="345"/>
      <c r="C187" s="41" t="s">
        <v>317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0"/>
    </row>
    <row r="188" spans="1:16" ht="23.25" customHeight="1">
      <c r="A188" s="350"/>
      <c r="B188" s="359"/>
      <c r="C188" s="41" t="s">
        <v>44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0"/>
    </row>
    <row r="189" spans="1:16" ht="12.75">
      <c r="A189" s="295"/>
      <c r="B189" s="344" t="s">
        <v>851</v>
      </c>
      <c r="C189" s="41" t="s">
        <v>315</v>
      </c>
      <c r="D189" s="14">
        <f>SUM(D191:D195)</f>
        <v>0</v>
      </c>
      <c r="E189" s="14">
        <f aca="true" t="shared" si="26" ref="E189:O189">SUM(E191:E195)</f>
        <v>0</v>
      </c>
      <c r="F189" s="14">
        <f t="shared" si="26"/>
        <v>3238.9</v>
      </c>
      <c r="G189" s="14">
        <f t="shared" si="26"/>
        <v>528.126</v>
      </c>
      <c r="H189" s="14">
        <f t="shared" si="26"/>
        <v>1807.346</v>
      </c>
      <c r="I189" s="14">
        <f t="shared" si="26"/>
        <v>744.986</v>
      </c>
      <c r="J189" s="14">
        <f t="shared" si="26"/>
        <v>1807.346</v>
      </c>
      <c r="K189" s="14">
        <f t="shared" si="26"/>
        <v>838.636</v>
      </c>
      <c r="L189" s="14">
        <f t="shared" si="26"/>
        <v>1806.8</v>
      </c>
      <c r="M189" s="14">
        <f t="shared" si="26"/>
        <v>1806.7</v>
      </c>
      <c r="N189" s="14">
        <f t="shared" si="26"/>
        <v>0</v>
      </c>
      <c r="O189" s="14">
        <f t="shared" si="26"/>
        <v>0</v>
      </c>
      <c r="P189" s="10"/>
    </row>
    <row r="190" spans="1:16" ht="12.75">
      <c r="A190" s="299"/>
      <c r="B190" s="345"/>
      <c r="C190" s="41" t="s">
        <v>316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0"/>
    </row>
    <row r="191" spans="1:16" ht="12.75">
      <c r="A191" s="299"/>
      <c r="B191" s="345"/>
      <c r="C191" s="41" t="s">
        <v>11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0"/>
    </row>
    <row r="192" spans="1:16" ht="12.75">
      <c r="A192" s="299"/>
      <c r="B192" s="345"/>
      <c r="C192" s="41" t="s">
        <v>38</v>
      </c>
      <c r="D192" s="14"/>
      <c r="E192" s="14"/>
      <c r="F192" s="14">
        <v>3238.9</v>
      </c>
      <c r="G192" s="14">
        <v>528.126</v>
      </c>
      <c r="H192" s="14">
        <v>1807.346</v>
      </c>
      <c r="I192" s="14">
        <v>744.986</v>
      </c>
      <c r="J192" s="14">
        <v>1807.346</v>
      </c>
      <c r="K192" s="14">
        <v>838.636</v>
      </c>
      <c r="L192" s="14">
        <v>1806.8</v>
      </c>
      <c r="M192" s="14">
        <v>1806.7</v>
      </c>
      <c r="N192" s="14"/>
      <c r="O192" s="14"/>
      <c r="P192" s="10"/>
    </row>
    <row r="193" spans="1:16" ht="12.75">
      <c r="A193" s="299"/>
      <c r="B193" s="345"/>
      <c r="C193" s="41" t="s">
        <v>37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0"/>
    </row>
    <row r="194" spans="1:16" ht="12.75" customHeight="1">
      <c r="A194" s="299"/>
      <c r="B194" s="345"/>
      <c r="C194" s="41" t="s">
        <v>317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0"/>
    </row>
    <row r="195" spans="1:16" ht="23.25" customHeight="1">
      <c r="A195" s="350"/>
      <c r="B195" s="359"/>
      <c r="C195" s="41" t="s">
        <v>44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0"/>
    </row>
    <row r="196" spans="1:16" ht="12.75">
      <c r="A196" s="295"/>
      <c r="B196" s="344" t="s">
        <v>880</v>
      </c>
      <c r="C196" s="41" t="s">
        <v>315</v>
      </c>
      <c r="D196" s="14">
        <f>SUM(D198:D202)</f>
        <v>0</v>
      </c>
      <c r="E196" s="14">
        <f aca="true" t="shared" si="27" ref="E196:O196">SUM(E198:E202)</f>
        <v>0</v>
      </c>
      <c r="F196" s="14">
        <f t="shared" si="27"/>
        <v>701</v>
      </c>
      <c r="G196" s="14">
        <f t="shared" si="27"/>
        <v>176.2</v>
      </c>
      <c r="H196" s="14">
        <f t="shared" si="27"/>
        <v>701</v>
      </c>
      <c r="I196" s="14">
        <f t="shared" si="27"/>
        <v>584</v>
      </c>
      <c r="J196" s="14">
        <f t="shared" si="27"/>
        <v>1020.9</v>
      </c>
      <c r="K196" s="14">
        <f t="shared" si="27"/>
        <v>701</v>
      </c>
      <c r="L196" s="14">
        <f t="shared" si="27"/>
        <v>1340.8</v>
      </c>
      <c r="M196" s="14">
        <f t="shared" si="27"/>
        <v>1340.8</v>
      </c>
      <c r="N196" s="14">
        <f t="shared" si="27"/>
        <v>0</v>
      </c>
      <c r="O196" s="14">
        <f t="shared" si="27"/>
        <v>0</v>
      </c>
      <c r="P196" s="10"/>
    </row>
    <row r="197" spans="1:16" ht="16.5" customHeight="1">
      <c r="A197" s="299"/>
      <c r="B197" s="345"/>
      <c r="C197" s="41" t="s">
        <v>316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0"/>
    </row>
    <row r="198" spans="1:16" ht="15.75" customHeight="1">
      <c r="A198" s="299"/>
      <c r="B198" s="345"/>
      <c r="C198" s="41" t="s">
        <v>11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0"/>
    </row>
    <row r="199" spans="1:16" ht="17.25" customHeight="1">
      <c r="A199" s="299"/>
      <c r="B199" s="345"/>
      <c r="C199" s="41" t="s">
        <v>38</v>
      </c>
      <c r="D199" s="14"/>
      <c r="E199" s="14"/>
      <c r="F199" s="14">
        <v>701</v>
      </c>
      <c r="G199" s="14">
        <v>176.2</v>
      </c>
      <c r="H199" s="14">
        <v>701</v>
      </c>
      <c r="I199" s="14">
        <v>584</v>
      </c>
      <c r="J199" s="14">
        <v>1020.9</v>
      </c>
      <c r="K199" s="14">
        <v>701</v>
      </c>
      <c r="L199" s="14">
        <v>1340.8</v>
      </c>
      <c r="M199" s="14">
        <v>1340.8</v>
      </c>
      <c r="N199" s="14"/>
      <c r="O199" s="14"/>
      <c r="P199" s="10"/>
    </row>
    <row r="200" spans="1:16" ht="12.75">
      <c r="A200" s="299"/>
      <c r="B200" s="345"/>
      <c r="C200" s="41" t="s">
        <v>37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0"/>
    </row>
    <row r="201" spans="1:16" ht="16.5" customHeight="1">
      <c r="A201" s="299"/>
      <c r="B201" s="345"/>
      <c r="C201" s="41" t="s">
        <v>317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0"/>
    </row>
    <row r="202" spans="1:16" ht="23.25" customHeight="1">
      <c r="A202" s="350"/>
      <c r="B202" s="359"/>
      <c r="C202" s="41" t="s">
        <v>44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0"/>
    </row>
    <row r="203" spans="1:16" ht="14.25" customHeight="1">
      <c r="A203" s="295"/>
      <c r="B203" s="344" t="s">
        <v>172</v>
      </c>
      <c r="C203" s="41" t="s">
        <v>315</v>
      </c>
      <c r="D203" s="14">
        <f>SUM(D205:D209)</f>
        <v>0</v>
      </c>
      <c r="E203" s="14">
        <f aca="true" t="shared" si="28" ref="E203:O203">SUM(E205:E209)</f>
        <v>0</v>
      </c>
      <c r="F203" s="14">
        <f t="shared" si="28"/>
        <v>260</v>
      </c>
      <c r="G203" s="14">
        <f t="shared" si="28"/>
        <v>0</v>
      </c>
      <c r="H203" s="14">
        <f t="shared" si="28"/>
        <v>260</v>
      </c>
      <c r="I203" s="14">
        <f t="shared" si="28"/>
        <v>0</v>
      </c>
      <c r="J203" s="14">
        <f t="shared" si="28"/>
        <v>260</v>
      </c>
      <c r="K203" s="14">
        <f t="shared" si="28"/>
        <v>0</v>
      </c>
      <c r="L203" s="14">
        <f t="shared" si="28"/>
        <v>260</v>
      </c>
      <c r="M203" s="14">
        <f t="shared" si="28"/>
        <v>0</v>
      </c>
      <c r="N203" s="14">
        <f t="shared" si="28"/>
        <v>0</v>
      </c>
      <c r="O203" s="14">
        <f t="shared" si="28"/>
        <v>0</v>
      </c>
      <c r="P203" s="10"/>
    </row>
    <row r="204" spans="1:16" ht="14.25" customHeight="1">
      <c r="A204" s="299"/>
      <c r="B204" s="345"/>
      <c r="C204" s="41" t="s">
        <v>316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0"/>
    </row>
    <row r="205" spans="1:16" ht="14.25" customHeight="1">
      <c r="A205" s="299"/>
      <c r="B205" s="345"/>
      <c r="C205" s="41" t="s">
        <v>11</v>
      </c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0"/>
    </row>
    <row r="206" spans="1:16" ht="14.25" customHeight="1">
      <c r="A206" s="299"/>
      <c r="B206" s="345"/>
      <c r="C206" s="41" t="s">
        <v>38</v>
      </c>
      <c r="D206" s="14"/>
      <c r="E206" s="14"/>
      <c r="F206" s="14">
        <v>260</v>
      </c>
      <c r="G206" s="14"/>
      <c r="H206" s="14">
        <v>260</v>
      </c>
      <c r="I206" s="14"/>
      <c r="J206" s="14">
        <v>260</v>
      </c>
      <c r="K206" s="14"/>
      <c r="L206" s="14">
        <v>260</v>
      </c>
      <c r="M206" s="14"/>
      <c r="N206" s="14"/>
      <c r="O206" s="14"/>
      <c r="P206" s="10"/>
    </row>
    <row r="207" spans="1:16" ht="14.25" customHeight="1">
      <c r="A207" s="299"/>
      <c r="B207" s="345"/>
      <c r="C207" s="41" t="s">
        <v>37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0"/>
    </row>
    <row r="208" spans="1:16" ht="14.25" customHeight="1">
      <c r="A208" s="299"/>
      <c r="B208" s="345"/>
      <c r="C208" s="41" t="s">
        <v>317</v>
      </c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0"/>
    </row>
    <row r="209" spans="1:16" ht="23.25" customHeight="1">
      <c r="A209" s="350"/>
      <c r="B209" s="359"/>
      <c r="C209" s="41" t="s">
        <v>44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0"/>
    </row>
    <row r="210" spans="1:16" ht="14.25" customHeight="1">
      <c r="A210" s="295"/>
      <c r="B210" s="344" t="s">
        <v>852</v>
      </c>
      <c r="C210" s="41" t="s">
        <v>315</v>
      </c>
      <c r="D210" s="14">
        <f>SUM(D211:D216)</f>
        <v>0</v>
      </c>
      <c r="E210" s="14">
        <f aca="true" t="shared" si="29" ref="E210:O210">SUM(E211:E216)</f>
        <v>0</v>
      </c>
      <c r="F210" s="14">
        <f t="shared" si="29"/>
        <v>0</v>
      </c>
      <c r="G210" s="14">
        <f t="shared" si="29"/>
        <v>0</v>
      </c>
      <c r="H210" s="14">
        <f t="shared" si="29"/>
        <v>1000</v>
      </c>
      <c r="I210" s="14">
        <f t="shared" si="29"/>
        <v>0</v>
      </c>
      <c r="J210" s="14">
        <f t="shared" si="29"/>
        <v>1000</v>
      </c>
      <c r="K210" s="14">
        <f t="shared" si="29"/>
        <v>899.3</v>
      </c>
      <c r="L210" s="14">
        <f t="shared" si="29"/>
        <v>1000</v>
      </c>
      <c r="M210" s="14">
        <f t="shared" si="29"/>
        <v>1000</v>
      </c>
      <c r="N210" s="14">
        <f t="shared" si="29"/>
        <v>0</v>
      </c>
      <c r="O210" s="14">
        <f t="shared" si="29"/>
        <v>0</v>
      </c>
      <c r="P210" s="10"/>
    </row>
    <row r="211" spans="1:16" ht="14.25" customHeight="1">
      <c r="A211" s="299"/>
      <c r="B211" s="345"/>
      <c r="C211" s="41" t="s">
        <v>316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0"/>
    </row>
    <row r="212" spans="1:16" ht="14.25" customHeight="1">
      <c r="A212" s="299"/>
      <c r="B212" s="345"/>
      <c r="C212" s="41" t="s">
        <v>11</v>
      </c>
      <c r="D212" s="14"/>
      <c r="E212" s="14"/>
      <c r="F212" s="14"/>
      <c r="G212" s="14"/>
      <c r="H212" s="14">
        <v>750</v>
      </c>
      <c r="I212" s="14"/>
      <c r="J212" s="14">
        <v>750</v>
      </c>
      <c r="K212" s="14">
        <v>750</v>
      </c>
      <c r="L212" s="14">
        <v>750</v>
      </c>
      <c r="M212" s="14">
        <v>750</v>
      </c>
      <c r="N212" s="14"/>
      <c r="O212" s="14"/>
      <c r="P212" s="10"/>
    </row>
    <row r="213" spans="1:16" ht="14.25" customHeight="1">
      <c r="A213" s="299"/>
      <c r="B213" s="345"/>
      <c r="C213" s="41" t="s">
        <v>38</v>
      </c>
      <c r="D213" s="14"/>
      <c r="E213" s="14"/>
      <c r="F213" s="14"/>
      <c r="G213" s="14"/>
      <c r="H213" s="14">
        <v>250</v>
      </c>
      <c r="I213" s="14"/>
      <c r="J213" s="14">
        <v>250</v>
      </c>
      <c r="K213" s="14">
        <v>149.3</v>
      </c>
      <c r="L213" s="14">
        <v>250</v>
      </c>
      <c r="M213" s="14">
        <v>250</v>
      </c>
      <c r="N213" s="14"/>
      <c r="O213" s="14"/>
      <c r="P213" s="10"/>
    </row>
    <row r="214" spans="1:16" ht="14.25" customHeight="1">
      <c r="A214" s="299"/>
      <c r="B214" s="345"/>
      <c r="C214" s="41" t="s">
        <v>37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0"/>
    </row>
    <row r="215" spans="1:16" ht="14.25" customHeight="1">
      <c r="A215" s="299"/>
      <c r="B215" s="345"/>
      <c r="C215" s="41" t="s">
        <v>317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0"/>
    </row>
    <row r="216" spans="1:16" ht="23.25" customHeight="1">
      <c r="A216" s="350"/>
      <c r="B216" s="359"/>
      <c r="C216" s="41" t="s">
        <v>44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0"/>
    </row>
    <row r="217" spans="1:16" ht="14.25" customHeight="1">
      <c r="A217" s="295"/>
      <c r="B217" s="344" t="s">
        <v>853</v>
      </c>
      <c r="C217" s="41" t="s">
        <v>315</v>
      </c>
      <c r="D217" s="14">
        <f>D221</f>
        <v>0</v>
      </c>
      <c r="E217" s="14">
        <f aca="true" t="shared" si="30" ref="E217:O217">E221</f>
        <v>0</v>
      </c>
      <c r="F217" s="14">
        <f t="shared" si="30"/>
        <v>0</v>
      </c>
      <c r="G217" s="14">
        <f t="shared" si="30"/>
        <v>0</v>
      </c>
      <c r="H217" s="14">
        <f t="shared" si="30"/>
        <v>10</v>
      </c>
      <c r="I217" s="14">
        <f t="shared" si="30"/>
        <v>0</v>
      </c>
      <c r="J217" s="14">
        <f t="shared" si="30"/>
        <v>10</v>
      </c>
      <c r="K217" s="14">
        <f t="shared" si="30"/>
        <v>9</v>
      </c>
      <c r="L217" s="14">
        <f t="shared" si="30"/>
        <v>10</v>
      </c>
      <c r="M217" s="14">
        <f t="shared" si="30"/>
        <v>10</v>
      </c>
      <c r="N217" s="14">
        <f t="shared" si="30"/>
        <v>0</v>
      </c>
      <c r="O217" s="14">
        <f t="shared" si="30"/>
        <v>0</v>
      </c>
      <c r="P217" s="10"/>
    </row>
    <row r="218" spans="1:16" ht="14.25" customHeight="1">
      <c r="A218" s="299"/>
      <c r="B218" s="345"/>
      <c r="C218" s="41" t="s">
        <v>316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0"/>
    </row>
    <row r="219" spans="1:16" ht="14.25" customHeight="1">
      <c r="A219" s="299"/>
      <c r="B219" s="345"/>
      <c r="C219" s="41" t="s">
        <v>11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0"/>
    </row>
    <row r="220" spans="1:16" ht="14.25" customHeight="1">
      <c r="A220" s="299"/>
      <c r="B220" s="345"/>
      <c r="C220" s="41" t="s">
        <v>38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0"/>
    </row>
    <row r="221" spans="1:16" ht="14.25" customHeight="1">
      <c r="A221" s="299"/>
      <c r="B221" s="345"/>
      <c r="C221" s="41" t="s">
        <v>37</v>
      </c>
      <c r="D221" s="14"/>
      <c r="E221" s="14"/>
      <c r="F221" s="14"/>
      <c r="G221" s="14"/>
      <c r="H221" s="14">
        <v>10</v>
      </c>
      <c r="I221" s="14"/>
      <c r="J221" s="14">
        <v>10</v>
      </c>
      <c r="K221" s="14">
        <v>9</v>
      </c>
      <c r="L221" s="14">
        <v>10</v>
      </c>
      <c r="M221" s="14">
        <v>10</v>
      </c>
      <c r="N221" s="14"/>
      <c r="O221" s="14"/>
      <c r="P221" s="10"/>
    </row>
    <row r="222" spans="1:16" ht="14.25" customHeight="1">
      <c r="A222" s="299"/>
      <c r="B222" s="345"/>
      <c r="C222" s="41" t="s">
        <v>317</v>
      </c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0"/>
    </row>
    <row r="223" spans="1:16" ht="23.25" customHeight="1">
      <c r="A223" s="350"/>
      <c r="B223" s="359"/>
      <c r="C223" s="41" t="s">
        <v>44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0"/>
    </row>
    <row r="224" spans="1:16" ht="14.25" customHeight="1">
      <c r="A224" s="295"/>
      <c r="B224" s="344" t="s">
        <v>854</v>
      </c>
      <c r="C224" s="41" t="s">
        <v>315</v>
      </c>
      <c r="D224" s="14">
        <f>D229</f>
        <v>0</v>
      </c>
      <c r="E224" s="14">
        <f aca="true" t="shared" si="31" ref="E224:O224">E229</f>
        <v>0</v>
      </c>
      <c r="F224" s="14">
        <f t="shared" si="31"/>
        <v>0</v>
      </c>
      <c r="G224" s="14">
        <f t="shared" si="31"/>
        <v>0</v>
      </c>
      <c r="H224" s="14">
        <f t="shared" si="31"/>
        <v>70</v>
      </c>
      <c r="I224" s="14">
        <f t="shared" si="31"/>
        <v>70</v>
      </c>
      <c r="J224" s="14">
        <f t="shared" si="31"/>
        <v>70</v>
      </c>
      <c r="K224" s="14">
        <f t="shared" si="31"/>
        <v>70</v>
      </c>
      <c r="L224" s="14">
        <f t="shared" si="31"/>
        <v>70</v>
      </c>
      <c r="M224" s="14">
        <f t="shared" si="31"/>
        <v>70</v>
      </c>
      <c r="N224" s="14">
        <f t="shared" si="31"/>
        <v>0</v>
      </c>
      <c r="O224" s="14">
        <f t="shared" si="31"/>
        <v>0</v>
      </c>
      <c r="P224" s="10"/>
    </row>
    <row r="225" spans="1:16" ht="14.25" customHeight="1">
      <c r="A225" s="299"/>
      <c r="B225" s="345"/>
      <c r="C225" s="41" t="s">
        <v>316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0"/>
    </row>
    <row r="226" spans="1:16" ht="14.25" customHeight="1">
      <c r="A226" s="299"/>
      <c r="B226" s="345"/>
      <c r="C226" s="41" t="s">
        <v>11</v>
      </c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0"/>
    </row>
    <row r="227" spans="1:16" ht="14.25" customHeight="1">
      <c r="A227" s="299"/>
      <c r="B227" s="345"/>
      <c r="C227" s="41" t="s">
        <v>38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0"/>
    </row>
    <row r="228" spans="1:16" ht="14.25" customHeight="1">
      <c r="A228" s="299"/>
      <c r="B228" s="345"/>
      <c r="C228" s="41" t="s">
        <v>37</v>
      </c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0"/>
    </row>
    <row r="229" spans="1:16" ht="14.25" customHeight="1">
      <c r="A229" s="299"/>
      <c r="B229" s="345"/>
      <c r="C229" s="41" t="s">
        <v>317</v>
      </c>
      <c r="D229" s="14"/>
      <c r="E229" s="14"/>
      <c r="F229" s="14"/>
      <c r="G229" s="14"/>
      <c r="H229" s="14">
        <v>70</v>
      </c>
      <c r="I229" s="14">
        <v>70</v>
      </c>
      <c r="J229" s="14">
        <v>70</v>
      </c>
      <c r="K229" s="14">
        <v>70</v>
      </c>
      <c r="L229" s="14">
        <v>70</v>
      </c>
      <c r="M229" s="14">
        <v>70</v>
      </c>
      <c r="N229" s="14"/>
      <c r="O229" s="14"/>
      <c r="P229" s="10"/>
    </row>
    <row r="230" spans="1:16" ht="23.25" customHeight="1">
      <c r="A230" s="350"/>
      <c r="B230" s="359"/>
      <c r="C230" s="41" t="s">
        <v>44</v>
      </c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0"/>
    </row>
    <row r="231" spans="1:16" ht="14.25" customHeight="1">
      <c r="A231" s="295"/>
      <c r="B231" s="344" t="s">
        <v>855</v>
      </c>
      <c r="C231" s="41" t="s">
        <v>315</v>
      </c>
      <c r="D231" s="14">
        <f>D235</f>
        <v>0</v>
      </c>
      <c r="E231" s="14">
        <f aca="true" t="shared" si="32" ref="E231:O231">E235</f>
        <v>0</v>
      </c>
      <c r="F231" s="14">
        <f t="shared" si="32"/>
        <v>0</v>
      </c>
      <c r="G231" s="14">
        <f t="shared" si="32"/>
        <v>0</v>
      </c>
      <c r="H231" s="14">
        <f t="shared" si="32"/>
        <v>0</v>
      </c>
      <c r="I231" s="14">
        <f t="shared" si="32"/>
        <v>0</v>
      </c>
      <c r="J231" s="14">
        <f t="shared" si="32"/>
        <v>4.3</v>
      </c>
      <c r="K231" s="14">
        <f t="shared" si="32"/>
        <v>4.3</v>
      </c>
      <c r="L231" s="14">
        <f t="shared" si="32"/>
        <v>4.3</v>
      </c>
      <c r="M231" s="14">
        <f t="shared" si="32"/>
        <v>4.3</v>
      </c>
      <c r="N231" s="14">
        <f t="shared" si="32"/>
        <v>0</v>
      </c>
      <c r="O231" s="14">
        <f t="shared" si="32"/>
        <v>0</v>
      </c>
      <c r="P231" s="10"/>
    </row>
    <row r="232" spans="1:16" ht="14.25" customHeight="1">
      <c r="A232" s="299"/>
      <c r="B232" s="345"/>
      <c r="C232" s="41" t="s">
        <v>316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0"/>
    </row>
    <row r="233" spans="1:16" ht="14.25" customHeight="1">
      <c r="A233" s="299"/>
      <c r="B233" s="345"/>
      <c r="C233" s="41" t="s">
        <v>11</v>
      </c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0"/>
    </row>
    <row r="234" spans="1:16" ht="14.25" customHeight="1">
      <c r="A234" s="299"/>
      <c r="B234" s="345"/>
      <c r="C234" s="41" t="s">
        <v>38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0"/>
    </row>
    <row r="235" spans="1:16" ht="14.25" customHeight="1">
      <c r="A235" s="299"/>
      <c r="B235" s="345"/>
      <c r="C235" s="41" t="s">
        <v>37</v>
      </c>
      <c r="D235" s="14"/>
      <c r="E235" s="14"/>
      <c r="F235" s="14"/>
      <c r="G235" s="14"/>
      <c r="H235" s="14"/>
      <c r="I235" s="14"/>
      <c r="J235" s="14">
        <v>4.3</v>
      </c>
      <c r="K235" s="14">
        <v>4.3</v>
      </c>
      <c r="L235" s="14">
        <v>4.3</v>
      </c>
      <c r="M235" s="14">
        <v>4.3</v>
      </c>
      <c r="N235" s="14"/>
      <c r="O235" s="14"/>
      <c r="P235" s="10"/>
    </row>
    <row r="236" spans="1:16" ht="14.25" customHeight="1">
      <c r="A236" s="299"/>
      <c r="B236" s="345"/>
      <c r="C236" s="41" t="s">
        <v>317</v>
      </c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0"/>
    </row>
    <row r="237" spans="1:16" ht="23.25" customHeight="1">
      <c r="A237" s="350"/>
      <c r="B237" s="359"/>
      <c r="C237" s="41" t="s">
        <v>44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0"/>
    </row>
    <row r="238" spans="1:16" ht="12.75">
      <c r="A238" s="352" t="s">
        <v>47</v>
      </c>
      <c r="B238" s="352" t="s">
        <v>208</v>
      </c>
      <c r="C238" s="226" t="s">
        <v>315</v>
      </c>
      <c r="D238" s="12">
        <f>SUM(D239:D244)</f>
        <v>100</v>
      </c>
      <c r="E238" s="12">
        <f aca="true" t="shared" si="33" ref="E238:O238">SUM(E239:E244)</f>
        <v>0</v>
      </c>
      <c r="F238" s="12">
        <f t="shared" si="33"/>
        <v>100</v>
      </c>
      <c r="G238" s="12">
        <f t="shared" si="33"/>
        <v>0</v>
      </c>
      <c r="H238" s="12">
        <f t="shared" si="33"/>
        <v>100</v>
      </c>
      <c r="I238" s="12">
        <f t="shared" si="33"/>
        <v>16.5</v>
      </c>
      <c r="J238" s="12">
        <f t="shared" si="33"/>
        <v>100</v>
      </c>
      <c r="K238" s="12">
        <f t="shared" si="33"/>
        <v>16.5</v>
      </c>
      <c r="L238" s="12">
        <f t="shared" si="33"/>
        <v>100</v>
      </c>
      <c r="M238" s="12">
        <f t="shared" si="33"/>
        <v>16.5</v>
      </c>
      <c r="N238" s="12">
        <f t="shared" si="33"/>
        <v>100</v>
      </c>
      <c r="O238" s="12">
        <f t="shared" si="33"/>
        <v>100</v>
      </c>
      <c r="P238" s="24"/>
    </row>
    <row r="239" spans="1:16" ht="12.75">
      <c r="A239" s="352"/>
      <c r="B239" s="352"/>
      <c r="C239" s="226" t="s">
        <v>316</v>
      </c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24"/>
    </row>
    <row r="240" spans="1:16" ht="12.75">
      <c r="A240" s="352"/>
      <c r="B240" s="352"/>
      <c r="C240" s="226" t="s">
        <v>11</v>
      </c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24"/>
    </row>
    <row r="241" spans="1:16" ht="12.75">
      <c r="A241" s="352"/>
      <c r="B241" s="352"/>
      <c r="C241" s="226" t="s">
        <v>38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24"/>
    </row>
    <row r="242" spans="1:16" ht="12.75">
      <c r="A242" s="352"/>
      <c r="B242" s="352"/>
      <c r="C242" s="226" t="s">
        <v>37</v>
      </c>
      <c r="D242" s="12">
        <v>100</v>
      </c>
      <c r="E242" s="12"/>
      <c r="F242" s="12">
        <v>100</v>
      </c>
      <c r="G242" s="12"/>
      <c r="H242" s="12">
        <v>100</v>
      </c>
      <c r="I242" s="12">
        <v>16.5</v>
      </c>
      <c r="J242" s="12">
        <v>100</v>
      </c>
      <c r="K242" s="12">
        <v>16.5</v>
      </c>
      <c r="L242" s="12">
        <v>100</v>
      </c>
      <c r="M242" s="12">
        <v>16.5</v>
      </c>
      <c r="N242" s="12">
        <v>100</v>
      </c>
      <c r="O242" s="12">
        <v>100</v>
      </c>
      <c r="P242" s="24"/>
    </row>
    <row r="243" spans="1:16" ht="24.75" customHeight="1">
      <c r="A243" s="352"/>
      <c r="B243" s="352"/>
      <c r="C243" s="226" t="s">
        <v>317</v>
      </c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24"/>
    </row>
    <row r="244" spans="1:16" ht="21">
      <c r="A244" s="352"/>
      <c r="B244" s="352"/>
      <c r="C244" s="226" t="s">
        <v>44</v>
      </c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24"/>
    </row>
    <row r="245" spans="1:16" ht="12.75" hidden="1">
      <c r="A245" s="351"/>
      <c r="B245" s="351"/>
      <c r="C245" s="45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24"/>
    </row>
    <row r="246" spans="1:16" ht="12.75" hidden="1">
      <c r="A246" s="351"/>
      <c r="B246" s="351"/>
      <c r="C246" s="45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24"/>
    </row>
    <row r="247" spans="1:16" ht="12.75" hidden="1">
      <c r="A247" s="351"/>
      <c r="B247" s="351"/>
      <c r="C247" s="45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24"/>
    </row>
    <row r="248" spans="1:16" ht="12.75" hidden="1">
      <c r="A248" s="351"/>
      <c r="B248" s="351"/>
      <c r="C248" s="45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24"/>
    </row>
    <row r="249" spans="1:16" ht="12.75" hidden="1">
      <c r="A249" s="351"/>
      <c r="B249" s="351"/>
      <c r="C249" s="45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24"/>
    </row>
    <row r="250" spans="1:16" ht="12.75" hidden="1">
      <c r="A250" s="351"/>
      <c r="B250" s="351"/>
      <c r="C250" s="45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24"/>
    </row>
    <row r="251" spans="1:16" ht="12.75" hidden="1">
      <c r="A251" s="351"/>
      <c r="B251" s="351"/>
      <c r="C251" s="45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24"/>
    </row>
    <row r="252" spans="1:16" ht="12.75">
      <c r="A252" s="352" t="s">
        <v>211</v>
      </c>
      <c r="B252" s="352" t="s">
        <v>325</v>
      </c>
      <c r="C252" s="226" t="s">
        <v>315</v>
      </c>
      <c r="D252" s="148">
        <f>SUM(D253:D258)</f>
        <v>3496.7400000000002</v>
      </c>
      <c r="E252" s="148">
        <f aca="true" t="shared" si="34" ref="E252:O252">SUM(E253:E258)</f>
        <v>3488.8900000000003</v>
      </c>
      <c r="F252" s="148">
        <f t="shared" si="34"/>
        <v>2707.7</v>
      </c>
      <c r="G252" s="148">
        <f t="shared" si="34"/>
        <v>0</v>
      </c>
      <c r="H252" s="148">
        <f t="shared" si="34"/>
        <v>2999.83</v>
      </c>
      <c r="I252" s="148">
        <f t="shared" si="34"/>
        <v>1614.3100000000002</v>
      </c>
      <c r="J252" s="148">
        <f t="shared" si="34"/>
        <v>2999.83</v>
      </c>
      <c r="K252" s="148">
        <f t="shared" si="34"/>
        <v>2520.0499999999997</v>
      </c>
      <c r="L252" s="148">
        <f t="shared" si="34"/>
        <v>2674.8</v>
      </c>
      <c r="M252" s="148">
        <f t="shared" si="34"/>
        <v>2674.8</v>
      </c>
      <c r="N252" s="148">
        <f t="shared" si="34"/>
        <v>2681.6</v>
      </c>
      <c r="O252" s="148">
        <f t="shared" si="34"/>
        <v>2681.6</v>
      </c>
      <c r="P252" s="24"/>
    </row>
    <row r="253" spans="1:16" ht="12.75">
      <c r="A253" s="352"/>
      <c r="B253" s="352"/>
      <c r="C253" s="226" t="s">
        <v>316</v>
      </c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24"/>
    </row>
    <row r="254" spans="1:16" ht="12.75">
      <c r="A254" s="352"/>
      <c r="B254" s="352"/>
      <c r="C254" s="226" t="s">
        <v>11</v>
      </c>
      <c r="D254" s="148">
        <f>D261+D268+D275+D282+D296+D303+D310</f>
        <v>0</v>
      </c>
      <c r="E254" s="148">
        <f aca="true" t="shared" si="35" ref="E254:O254">E261+E268+E275+E282+E296+E303+E310</f>
        <v>0</v>
      </c>
      <c r="F254" s="148">
        <f t="shared" si="35"/>
        <v>0</v>
      </c>
      <c r="G254" s="148">
        <f t="shared" si="35"/>
        <v>0</v>
      </c>
      <c r="H254" s="148">
        <f t="shared" si="35"/>
        <v>0</v>
      </c>
      <c r="I254" s="148">
        <f t="shared" si="35"/>
        <v>0</v>
      </c>
      <c r="J254" s="148">
        <f t="shared" si="35"/>
        <v>0</v>
      </c>
      <c r="K254" s="148">
        <f t="shared" si="35"/>
        <v>0</v>
      </c>
      <c r="L254" s="148">
        <f t="shared" si="35"/>
        <v>0</v>
      </c>
      <c r="M254" s="148">
        <f t="shared" si="35"/>
        <v>0</v>
      </c>
      <c r="N254" s="148">
        <f t="shared" si="35"/>
        <v>0</v>
      </c>
      <c r="O254" s="148">
        <f t="shared" si="35"/>
        <v>0</v>
      </c>
      <c r="P254" s="24"/>
    </row>
    <row r="255" spans="1:16" ht="12.75">
      <c r="A255" s="352"/>
      <c r="B255" s="352"/>
      <c r="C255" s="226" t="s">
        <v>38</v>
      </c>
      <c r="D255" s="148">
        <f>D262+D269+D276+D283+D297+D304+D311</f>
        <v>2332.8900000000003</v>
      </c>
      <c r="E255" s="148">
        <f aca="true" t="shared" si="36" ref="E255:O255">E262+E269+E276+E283+E297+E304+E311</f>
        <v>2332.77</v>
      </c>
      <c r="F255" s="148">
        <f t="shared" si="36"/>
        <v>2581.6</v>
      </c>
      <c r="G255" s="148">
        <f t="shared" si="36"/>
        <v>0</v>
      </c>
      <c r="H255" s="148">
        <f t="shared" si="36"/>
        <v>2581.59</v>
      </c>
      <c r="I255" s="148">
        <f t="shared" si="36"/>
        <v>1550.41</v>
      </c>
      <c r="J255" s="247">
        <f t="shared" si="36"/>
        <v>2581.59</v>
      </c>
      <c r="K255" s="247">
        <f t="shared" si="36"/>
        <v>2227.91</v>
      </c>
      <c r="L255" s="247">
        <f t="shared" si="36"/>
        <v>2227.9</v>
      </c>
      <c r="M255" s="247">
        <f t="shared" si="36"/>
        <v>2227.9</v>
      </c>
      <c r="N255" s="148">
        <f t="shared" si="36"/>
        <v>2581.6</v>
      </c>
      <c r="O255" s="148">
        <f t="shared" si="36"/>
        <v>2581.6</v>
      </c>
      <c r="P255" s="24"/>
    </row>
    <row r="256" spans="1:16" ht="12.75">
      <c r="A256" s="352"/>
      <c r="B256" s="352"/>
      <c r="C256" s="226" t="s">
        <v>37</v>
      </c>
      <c r="D256" s="148">
        <f aca="true" t="shared" si="37" ref="D256:O258">D263+D270+D277+D284+D298+D305+D312</f>
        <v>1163.85</v>
      </c>
      <c r="E256" s="148">
        <f t="shared" si="37"/>
        <v>1156.1200000000001</v>
      </c>
      <c r="F256" s="148">
        <f t="shared" si="37"/>
        <v>126.1</v>
      </c>
      <c r="G256" s="148">
        <f t="shared" si="37"/>
        <v>0</v>
      </c>
      <c r="H256" s="148">
        <f t="shared" si="37"/>
        <v>126.1</v>
      </c>
      <c r="I256" s="148">
        <f t="shared" si="37"/>
        <v>0</v>
      </c>
      <c r="J256" s="247">
        <f t="shared" si="37"/>
        <v>126.1</v>
      </c>
      <c r="K256" s="247">
        <f t="shared" si="37"/>
        <v>0</v>
      </c>
      <c r="L256" s="247">
        <f t="shared" si="37"/>
        <v>126.1</v>
      </c>
      <c r="M256" s="247">
        <f t="shared" si="37"/>
        <v>126.1</v>
      </c>
      <c r="N256" s="148">
        <f t="shared" si="37"/>
        <v>100</v>
      </c>
      <c r="O256" s="148">
        <f t="shared" si="37"/>
        <v>100</v>
      </c>
      <c r="P256" s="24"/>
    </row>
    <row r="257" spans="1:16" ht="20.25" customHeight="1">
      <c r="A257" s="352"/>
      <c r="B257" s="352"/>
      <c r="C257" s="226" t="s">
        <v>317</v>
      </c>
      <c r="D257" s="148">
        <f t="shared" si="37"/>
        <v>0</v>
      </c>
      <c r="E257" s="148">
        <f t="shared" si="37"/>
        <v>0</v>
      </c>
      <c r="F257" s="148">
        <f t="shared" si="37"/>
        <v>0</v>
      </c>
      <c r="G257" s="148">
        <f t="shared" si="37"/>
        <v>0</v>
      </c>
      <c r="H257" s="148">
        <f t="shared" si="37"/>
        <v>292.14</v>
      </c>
      <c r="I257" s="148">
        <f t="shared" si="37"/>
        <v>63.9</v>
      </c>
      <c r="J257" s="247">
        <f t="shared" si="37"/>
        <v>292.14</v>
      </c>
      <c r="K257" s="247">
        <f t="shared" si="37"/>
        <v>292.14</v>
      </c>
      <c r="L257" s="247">
        <f t="shared" si="37"/>
        <v>320.8</v>
      </c>
      <c r="M257" s="247">
        <f t="shared" si="37"/>
        <v>320.8</v>
      </c>
      <c r="N257" s="148">
        <f t="shared" si="37"/>
        <v>0</v>
      </c>
      <c r="O257" s="148">
        <f t="shared" si="37"/>
        <v>0</v>
      </c>
      <c r="P257" s="24"/>
    </row>
    <row r="258" spans="1:16" ht="21">
      <c r="A258" s="352"/>
      <c r="B258" s="352"/>
      <c r="C258" s="226" t="s">
        <v>44</v>
      </c>
      <c r="D258" s="148">
        <f t="shared" si="37"/>
        <v>0</v>
      </c>
      <c r="E258" s="148">
        <f aca="true" t="shared" si="38" ref="E258:O258">E265+E272+E279+E286+E300+E307+E314</f>
        <v>0</v>
      </c>
      <c r="F258" s="148">
        <f t="shared" si="38"/>
        <v>0</v>
      </c>
      <c r="G258" s="148">
        <f t="shared" si="38"/>
        <v>0</v>
      </c>
      <c r="H258" s="148">
        <f t="shared" si="38"/>
        <v>0</v>
      </c>
      <c r="I258" s="148">
        <f t="shared" si="38"/>
        <v>0</v>
      </c>
      <c r="J258" s="148">
        <f t="shared" si="38"/>
        <v>0</v>
      </c>
      <c r="K258" s="148">
        <f t="shared" si="38"/>
        <v>0</v>
      </c>
      <c r="L258" s="148">
        <f t="shared" si="38"/>
        <v>0</v>
      </c>
      <c r="M258" s="148">
        <f t="shared" si="38"/>
        <v>0</v>
      </c>
      <c r="N258" s="148">
        <f t="shared" si="38"/>
        <v>0</v>
      </c>
      <c r="O258" s="148">
        <f t="shared" si="38"/>
        <v>0</v>
      </c>
      <c r="P258" s="24"/>
    </row>
    <row r="259" spans="1:16" ht="12.75">
      <c r="A259" s="351"/>
      <c r="B259" s="351" t="s">
        <v>212</v>
      </c>
      <c r="C259" s="41" t="s">
        <v>315</v>
      </c>
      <c r="D259" s="14">
        <f>SUM(D260:D265)</f>
        <v>153.6</v>
      </c>
      <c r="E259" s="14">
        <f aca="true" t="shared" si="39" ref="E259:O259">SUM(E260:E265)</f>
        <v>153.6</v>
      </c>
      <c r="F259" s="14">
        <f t="shared" si="39"/>
        <v>126.1</v>
      </c>
      <c r="G259" s="14">
        <f t="shared" si="39"/>
        <v>0</v>
      </c>
      <c r="H259" s="14">
        <f t="shared" si="39"/>
        <v>126.1</v>
      </c>
      <c r="I259" s="14">
        <f t="shared" si="39"/>
        <v>0</v>
      </c>
      <c r="J259" s="14">
        <f t="shared" si="39"/>
        <v>126.1</v>
      </c>
      <c r="K259" s="14">
        <f t="shared" si="39"/>
        <v>0</v>
      </c>
      <c r="L259" s="14">
        <f t="shared" si="39"/>
        <v>126.1</v>
      </c>
      <c r="M259" s="14">
        <f t="shared" si="39"/>
        <v>126.1</v>
      </c>
      <c r="N259" s="14">
        <f t="shared" si="39"/>
        <v>100</v>
      </c>
      <c r="O259" s="14">
        <f t="shared" si="39"/>
        <v>100</v>
      </c>
      <c r="P259" s="10"/>
    </row>
    <row r="260" spans="1:16" ht="12.75">
      <c r="A260" s="351"/>
      <c r="B260" s="351"/>
      <c r="C260" s="41" t="s">
        <v>316</v>
      </c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0"/>
    </row>
    <row r="261" spans="1:16" ht="12.75">
      <c r="A261" s="351"/>
      <c r="B261" s="351"/>
      <c r="C261" s="41" t="s">
        <v>11</v>
      </c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0"/>
    </row>
    <row r="262" spans="1:16" ht="12.75">
      <c r="A262" s="351"/>
      <c r="B262" s="351"/>
      <c r="C262" s="41" t="s">
        <v>38</v>
      </c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0"/>
    </row>
    <row r="263" spans="1:16" ht="12.75">
      <c r="A263" s="351"/>
      <c r="B263" s="351"/>
      <c r="C263" s="41" t="s">
        <v>37</v>
      </c>
      <c r="D263" s="14">
        <v>153.6</v>
      </c>
      <c r="E263" s="14">
        <v>153.6</v>
      </c>
      <c r="F263" s="14">
        <v>126.1</v>
      </c>
      <c r="G263" s="14"/>
      <c r="H263" s="14">
        <v>126.1</v>
      </c>
      <c r="I263" s="14"/>
      <c r="J263" s="14">
        <v>126.1</v>
      </c>
      <c r="K263" s="14"/>
      <c r="L263" s="14">
        <v>126.1</v>
      </c>
      <c r="M263" s="14">
        <v>126.1</v>
      </c>
      <c r="N263" s="14">
        <v>100</v>
      </c>
      <c r="O263" s="14">
        <v>100</v>
      </c>
      <c r="P263" s="10"/>
    </row>
    <row r="264" spans="1:16" ht="16.5" customHeight="1">
      <c r="A264" s="351"/>
      <c r="B264" s="351"/>
      <c r="C264" s="41" t="s">
        <v>317</v>
      </c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0"/>
    </row>
    <row r="265" spans="1:16" ht="22.5">
      <c r="A265" s="351"/>
      <c r="B265" s="351"/>
      <c r="C265" s="41" t="s">
        <v>44</v>
      </c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0"/>
    </row>
    <row r="266" spans="1:16" ht="12.75">
      <c r="A266" s="351"/>
      <c r="B266" s="351" t="s">
        <v>326</v>
      </c>
      <c r="C266" s="41" t="s">
        <v>315</v>
      </c>
      <c r="D266" s="14">
        <f>SUM(D267:D272)</f>
        <v>1728.19</v>
      </c>
      <c r="E266" s="14">
        <f aca="true" t="shared" si="40" ref="E266:O266">SUM(E267:E272)</f>
        <v>1728.07</v>
      </c>
      <c r="F266" s="14">
        <f t="shared" si="40"/>
        <v>1795.5</v>
      </c>
      <c r="G266" s="14">
        <f t="shared" si="40"/>
        <v>0</v>
      </c>
      <c r="H266" s="14">
        <f t="shared" si="40"/>
        <v>1795.49</v>
      </c>
      <c r="I266" s="14">
        <f t="shared" si="40"/>
        <v>1550.41</v>
      </c>
      <c r="J266" s="14">
        <f t="shared" si="40"/>
        <v>1795.49</v>
      </c>
      <c r="K266" s="14">
        <f t="shared" si="40"/>
        <v>1550.41</v>
      </c>
      <c r="L266" s="14">
        <f t="shared" si="40"/>
        <v>1550.4</v>
      </c>
      <c r="M266" s="14">
        <f t="shared" si="40"/>
        <v>1550.4</v>
      </c>
      <c r="N266" s="14">
        <f t="shared" si="40"/>
        <v>1795.5</v>
      </c>
      <c r="O266" s="14">
        <f t="shared" si="40"/>
        <v>1795.5</v>
      </c>
      <c r="P266" s="10"/>
    </row>
    <row r="267" spans="1:16" ht="12.75">
      <c r="A267" s="351"/>
      <c r="B267" s="351"/>
      <c r="C267" s="41" t="s">
        <v>316</v>
      </c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0"/>
    </row>
    <row r="268" spans="1:16" ht="12.75">
      <c r="A268" s="351"/>
      <c r="B268" s="351"/>
      <c r="C268" s="41" t="s">
        <v>11</v>
      </c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0"/>
    </row>
    <row r="269" spans="1:16" ht="12.75">
      <c r="A269" s="351"/>
      <c r="B269" s="351"/>
      <c r="C269" s="41" t="s">
        <v>38</v>
      </c>
      <c r="D269" s="14">
        <v>1728.19</v>
      </c>
      <c r="E269" s="14">
        <v>1728.07</v>
      </c>
      <c r="F269" s="14">
        <v>1795.5</v>
      </c>
      <c r="G269" s="14"/>
      <c r="H269" s="14">
        <v>1795.49</v>
      </c>
      <c r="I269" s="14">
        <v>1550.41</v>
      </c>
      <c r="J269" s="14">
        <v>1795.49</v>
      </c>
      <c r="K269" s="14">
        <v>1550.41</v>
      </c>
      <c r="L269" s="14">
        <v>1550.4</v>
      </c>
      <c r="M269" s="14">
        <v>1550.4</v>
      </c>
      <c r="N269" s="14">
        <v>1795.5</v>
      </c>
      <c r="O269" s="14">
        <v>1795.5</v>
      </c>
      <c r="P269" s="10"/>
    </row>
    <row r="270" spans="1:16" ht="12.75">
      <c r="A270" s="351"/>
      <c r="B270" s="351"/>
      <c r="C270" s="41" t="s">
        <v>37</v>
      </c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0"/>
    </row>
    <row r="271" spans="1:16" ht="16.5" customHeight="1">
      <c r="A271" s="351"/>
      <c r="B271" s="351"/>
      <c r="C271" s="41" t="s">
        <v>317</v>
      </c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0"/>
    </row>
    <row r="272" spans="1:16" ht="22.5">
      <c r="A272" s="351"/>
      <c r="B272" s="351"/>
      <c r="C272" s="41" t="s">
        <v>44</v>
      </c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0"/>
    </row>
    <row r="273" spans="1:16" ht="12.75">
      <c r="A273" s="351"/>
      <c r="B273" s="351" t="s">
        <v>327</v>
      </c>
      <c r="C273" s="41" t="s">
        <v>315</v>
      </c>
      <c r="D273" s="14">
        <f>SUM(D274:D279)</f>
        <v>740.65</v>
      </c>
      <c r="E273" s="14">
        <f aca="true" t="shared" si="41" ref="E273:O273">SUM(E274:E279)</f>
        <v>740.59</v>
      </c>
      <c r="F273" s="14">
        <f t="shared" si="41"/>
        <v>0</v>
      </c>
      <c r="G273" s="14">
        <f t="shared" si="41"/>
        <v>0</v>
      </c>
      <c r="H273" s="14">
        <f t="shared" si="41"/>
        <v>0</v>
      </c>
      <c r="I273" s="14">
        <f t="shared" si="41"/>
        <v>0</v>
      </c>
      <c r="J273" s="14">
        <f t="shared" si="41"/>
        <v>0</v>
      </c>
      <c r="K273" s="14">
        <f t="shared" si="41"/>
        <v>0</v>
      </c>
      <c r="L273" s="14">
        <f t="shared" si="41"/>
        <v>0</v>
      </c>
      <c r="M273" s="14">
        <f t="shared" si="41"/>
        <v>0</v>
      </c>
      <c r="N273" s="14">
        <f t="shared" si="41"/>
        <v>0</v>
      </c>
      <c r="O273" s="14">
        <f t="shared" si="41"/>
        <v>0</v>
      </c>
      <c r="P273" s="10"/>
    </row>
    <row r="274" spans="1:16" ht="12.75">
      <c r="A274" s="351"/>
      <c r="B274" s="351"/>
      <c r="C274" s="41" t="s">
        <v>316</v>
      </c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0"/>
    </row>
    <row r="275" spans="1:16" ht="12.75">
      <c r="A275" s="351"/>
      <c r="B275" s="351"/>
      <c r="C275" s="41" t="s">
        <v>11</v>
      </c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0"/>
    </row>
    <row r="276" spans="1:16" ht="12.75">
      <c r="A276" s="351"/>
      <c r="B276" s="351"/>
      <c r="C276" s="41" t="s">
        <v>38</v>
      </c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0"/>
    </row>
    <row r="277" spans="1:16" ht="12.75">
      <c r="A277" s="351"/>
      <c r="B277" s="351"/>
      <c r="C277" s="41" t="s">
        <v>37</v>
      </c>
      <c r="D277" s="14">
        <v>740.65</v>
      </c>
      <c r="E277" s="14">
        <v>740.59</v>
      </c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0"/>
    </row>
    <row r="278" spans="1:16" ht="13.5" customHeight="1">
      <c r="A278" s="351"/>
      <c r="B278" s="351"/>
      <c r="C278" s="41" t="s">
        <v>317</v>
      </c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0"/>
    </row>
    <row r="279" spans="1:16" ht="22.5">
      <c r="A279" s="351"/>
      <c r="B279" s="351"/>
      <c r="C279" s="41" t="s">
        <v>44</v>
      </c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0"/>
    </row>
    <row r="280" spans="1:16" ht="12.75">
      <c r="A280" s="351"/>
      <c r="B280" s="351" t="s">
        <v>856</v>
      </c>
      <c r="C280" s="41" t="s">
        <v>315</v>
      </c>
      <c r="D280" s="14">
        <f>SUM(D281:D286)</f>
        <v>604.7</v>
      </c>
      <c r="E280" s="14">
        <f aca="true" t="shared" si="42" ref="E280:O280">SUM(E281:E286)</f>
        <v>604.7</v>
      </c>
      <c r="F280" s="14">
        <f t="shared" si="42"/>
        <v>786.1</v>
      </c>
      <c r="G280" s="14">
        <f t="shared" si="42"/>
        <v>0</v>
      </c>
      <c r="H280" s="14">
        <f t="shared" si="42"/>
        <v>786.1</v>
      </c>
      <c r="I280" s="14">
        <f t="shared" si="42"/>
        <v>0</v>
      </c>
      <c r="J280" s="14">
        <f t="shared" si="42"/>
        <v>786.1</v>
      </c>
      <c r="K280" s="14">
        <f t="shared" si="42"/>
        <v>677.5</v>
      </c>
      <c r="L280" s="14">
        <f t="shared" si="42"/>
        <v>677.5</v>
      </c>
      <c r="M280" s="14">
        <f t="shared" si="42"/>
        <v>677.5</v>
      </c>
      <c r="N280" s="14">
        <f t="shared" si="42"/>
        <v>786.1</v>
      </c>
      <c r="O280" s="14">
        <f t="shared" si="42"/>
        <v>786.1</v>
      </c>
      <c r="P280" s="10"/>
    </row>
    <row r="281" spans="1:16" ht="12.75">
      <c r="A281" s="351"/>
      <c r="B281" s="351"/>
      <c r="C281" s="41" t="s">
        <v>316</v>
      </c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0"/>
    </row>
    <row r="282" spans="1:16" ht="12.75">
      <c r="A282" s="351"/>
      <c r="B282" s="351"/>
      <c r="C282" s="41" t="s">
        <v>11</v>
      </c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0"/>
    </row>
    <row r="283" spans="1:16" ht="12.75">
      <c r="A283" s="351"/>
      <c r="B283" s="351"/>
      <c r="C283" s="41" t="s">
        <v>38</v>
      </c>
      <c r="D283" s="14">
        <v>604.7</v>
      </c>
      <c r="E283" s="14">
        <v>604.7</v>
      </c>
      <c r="F283" s="14">
        <v>786.1</v>
      </c>
      <c r="G283" s="14"/>
      <c r="H283" s="14">
        <v>786.1</v>
      </c>
      <c r="I283" s="14"/>
      <c r="J283" s="14">
        <v>786.1</v>
      </c>
      <c r="K283" s="14">
        <v>677.5</v>
      </c>
      <c r="L283" s="14">
        <v>677.5</v>
      </c>
      <c r="M283" s="14">
        <v>677.5</v>
      </c>
      <c r="N283" s="14">
        <v>786.1</v>
      </c>
      <c r="O283" s="14">
        <v>786.1</v>
      </c>
      <c r="P283" s="10"/>
    </row>
    <row r="284" spans="1:16" ht="12.75">
      <c r="A284" s="351"/>
      <c r="B284" s="351"/>
      <c r="C284" s="41" t="s">
        <v>37</v>
      </c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0"/>
    </row>
    <row r="285" spans="1:16" ht="15.75" customHeight="1">
      <c r="A285" s="351"/>
      <c r="B285" s="351"/>
      <c r="C285" s="41" t="s">
        <v>317</v>
      </c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0"/>
    </row>
    <row r="286" spans="1:16" ht="24.75" customHeight="1">
      <c r="A286" s="351"/>
      <c r="B286" s="351"/>
      <c r="C286" s="41" t="s">
        <v>44</v>
      </c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0"/>
    </row>
    <row r="287" spans="1:16" ht="12.75" hidden="1">
      <c r="A287" s="351"/>
      <c r="B287" s="351" t="s">
        <v>327</v>
      </c>
      <c r="C287" s="41" t="s">
        <v>315</v>
      </c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0"/>
    </row>
    <row r="288" spans="1:16" ht="12.75" hidden="1">
      <c r="A288" s="351"/>
      <c r="B288" s="351"/>
      <c r="C288" s="41" t="s">
        <v>316</v>
      </c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0"/>
    </row>
    <row r="289" spans="1:16" ht="12.75" hidden="1">
      <c r="A289" s="351"/>
      <c r="B289" s="351"/>
      <c r="C289" s="41" t="s">
        <v>11</v>
      </c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0"/>
    </row>
    <row r="290" spans="1:16" ht="12.75" hidden="1">
      <c r="A290" s="351"/>
      <c r="B290" s="351"/>
      <c r="C290" s="41" t="s">
        <v>38</v>
      </c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0"/>
    </row>
    <row r="291" spans="1:16" ht="12.75" hidden="1">
      <c r="A291" s="351"/>
      <c r="B291" s="351"/>
      <c r="C291" s="41" t="s">
        <v>37</v>
      </c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0"/>
    </row>
    <row r="292" spans="1:16" ht="22.5" hidden="1">
      <c r="A292" s="351"/>
      <c r="B292" s="351"/>
      <c r="C292" s="41" t="s">
        <v>317</v>
      </c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0"/>
    </row>
    <row r="293" spans="1:16" ht="22.5" hidden="1">
      <c r="A293" s="351"/>
      <c r="B293" s="351"/>
      <c r="C293" s="41" t="s">
        <v>44</v>
      </c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0"/>
    </row>
    <row r="294" spans="1:16" ht="12.75">
      <c r="A294" s="351"/>
      <c r="B294" s="351" t="s">
        <v>857</v>
      </c>
      <c r="C294" s="41" t="s">
        <v>315</v>
      </c>
      <c r="D294" s="14">
        <f>SUM(D295:D300)</f>
        <v>269.6</v>
      </c>
      <c r="E294" s="14">
        <f aca="true" t="shared" si="43" ref="E294:M294">SUM(E295:E300)</f>
        <v>261.93</v>
      </c>
      <c r="F294" s="14">
        <f t="shared" si="43"/>
        <v>0</v>
      </c>
      <c r="G294" s="14">
        <f t="shared" si="43"/>
        <v>0</v>
      </c>
      <c r="H294" s="14">
        <f t="shared" si="43"/>
        <v>0</v>
      </c>
      <c r="I294" s="14">
        <f t="shared" si="43"/>
        <v>0</v>
      </c>
      <c r="J294" s="14">
        <f t="shared" si="43"/>
        <v>0</v>
      </c>
      <c r="K294" s="14">
        <f t="shared" si="43"/>
        <v>0</v>
      </c>
      <c r="L294" s="14">
        <f t="shared" si="43"/>
        <v>0</v>
      </c>
      <c r="M294" s="14">
        <f t="shared" si="43"/>
        <v>0</v>
      </c>
      <c r="N294" s="14"/>
      <c r="O294" s="14"/>
      <c r="P294" s="10"/>
    </row>
    <row r="295" spans="1:16" ht="12.75">
      <c r="A295" s="351"/>
      <c r="B295" s="351"/>
      <c r="C295" s="41" t="s">
        <v>316</v>
      </c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0"/>
    </row>
    <row r="296" spans="1:16" ht="12.75">
      <c r="A296" s="351"/>
      <c r="B296" s="351"/>
      <c r="C296" s="41" t="s">
        <v>11</v>
      </c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0"/>
    </row>
    <row r="297" spans="1:16" ht="12.75">
      <c r="A297" s="351"/>
      <c r="B297" s="351"/>
      <c r="C297" s="41" t="s">
        <v>38</v>
      </c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0"/>
    </row>
    <row r="298" spans="1:16" ht="12.75">
      <c r="A298" s="351"/>
      <c r="B298" s="351"/>
      <c r="C298" s="41" t="s">
        <v>37</v>
      </c>
      <c r="D298" s="14">
        <v>269.6</v>
      </c>
      <c r="E298" s="14">
        <v>261.93</v>
      </c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0"/>
    </row>
    <row r="299" spans="1:16" ht="15" customHeight="1">
      <c r="A299" s="351"/>
      <c r="B299" s="351"/>
      <c r="C299" s="41" t="s">
        <v>317</v>
      </c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0"/>
    </row>
    <row r="300" spans="1:16" ht="27.75" customHeight="1">
      <c r="A300" s="351"/>
      <c r="B300" s="351"/>
      <c r="C300" s="41" t="s">
        <v>44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0"/>
    </row>
    <row r="301" spans="1:16" ht="12.75">
      <c r="A301" s="351"/>
      <c r="B301" s="351" t="s">
        <v>326</v>
      </c>
      <c r="C301" s="41" t="s">
        <v>315</v>
      </c>
      <c r="D301" s="14">
        <f>SUM(D302:D307)</f>
        <v>0</v>
      </c>
      <c r="E301" s="14">
        <f aca="true" t="shared" si="44" ref="E301:M301">SUM(E302:E307)</f>
        <v>0</v>
      </c>
      <c r="F301" s="14">
        <f t="shared" si="44"/>
        <v>0</v>
      </c>
      <c r="G301" s="14">
        <f t="shared" si="44"/>
        <v>0</v>
      </c>
      <c r="H301" s="14">
        <f>SUM(H302:H307)</f>
        <v>63.9</v>
      </c>
      <c r="I301" s="14">
        <f t="shared" si="44"/>
        <v>63.9</v>
      </c>
      <c r="J301" s="14">
        <f t="shared" si="44"/>
        <v>63.9</v>
      </c>
      <c r="K301" s="14">
        <f t="shared" si="44"/>
        <v>63.9</v>
      </c>
      <c r="L301" s="14">
        <f t="shared" si="44"/>
        <v>92.4</v>
      </c>
      <c r="M301" s="14">
        <f t="shared" si="44"/>
        <v>92.4</v>
      </c>
      <c r="N301" s="14"/>
      <c r="O301" s="14"/>
      <c r="P301" s="10"/>
    </row>
    <row r="302" spans="1:16" ht="12.75">
      <c r="A302" s="351"/>
      <c r="B302" s="351"/>
      <c r="C302" s="41" t="s">
        <v>316</v>
      </c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0"/>
    </row>
    <row r="303" spans="1:16" ht="12.75">
      <c r="A303" s="351"/>
      <c r="B303" s="351"/>
      <c r="C303" s="41" t="s">
        <v>11</v>
      </c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0"/>
    </row>
    <row r="304" spans="1:16" ht="12.75">
      <c r="A304" s="351"/>
      <c r="B304" s="351"/>
      <c r="C304" s="41" t="s">
        <v>38</v>
      </c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0"/>
    </row>
    <row r="305" spans="1:16" ht="12.75">
      <c r="A305" s="351"/>
      <c r="B305" s="351"/>
      <c r="C305" s="41" t="s">
        <v>37</v>
      </c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0"/>
    </row>
    <row r="306" spans="1:16" ht="15" customHeight="1">
      <c r="A306" s="351"/>
      <c r="B306" s="351"/>
      <c r="C306" s="41" t="s">
        <v>317</v>
      </c>
      <c r="D306" s="14"/>
      <c r="E306" s="14"/>
      <c r="F306" s="14"/>
      <c r="G306" s="14"/>
      <c r="H306" s="14">
        <v>63.9</v>
      </c>
      <c r="I306" s="14">
        <v>63.9</v>
      </c>
      <c r="J306" s="14">
        <v>63.9</v>
      </c>
      <c r="K306" s="14">
        <v>63.9</v>
      </c>
      <c r="L306" s="14">
        <v>92.4</v>
      </c>
      <c r="M306" s="14">
        <v>92.4</v>
      </c>
      <c r="N306" s="14"/>
      <c r="O306" s="14"/>
      <c r="P306" s="10"/>
    </row>
    <row r="307" spans="1:16" ht="27.75" customHeight="1">
      <c r="A307" s="351"/>
      <c r="B307" s="351"/>
      <c r="C307" s="41" t="s">
        <v>44</v>
      </c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0"/>
    </row>
    <row r="308" spans="1:16" ht="12.75">
      <c r="A308" s="351"/>
      <c r="B308" s="351" t="s">
        <v>858</v>
      </c>
      <c r="C308" s="41" t="s">
        <v>315</v>
      </c>
      <c r="D308" s="14">
        <f>SUM(D309:D314)</f>
        <v>0</v>
      </c>
      <c r="E308" s="14">
        <f aca="true" t="shared" si="45" ref="E308:M308">SUM(E309:E314)</f>
        <v>0</v>
      </c>
      <c r="F308" s="14">
        <f t="shared" si="45"/>
        <v>0</v>
      </c>
      <c r="G308" s="14">
        <f t="shared" si="45"/>
        <v>0</v>
      </c>
      <c r="H308" s="14">
        <f t="shared" si="45"/>
        <v>228.24</v>
      </c>
      <c r="I308" s="14">
        <f t="shared" si="45"/>
        <v>0</v>
      </c>
      <c r="J308" s="14">
        <f t="shared" si="45"/>
        <v>228.24</v>
      </c>
      <c r="K308" s="14">
        <f t="shared" si="45"/>
        <v>228.24</v>
      </c>
      <c r="L308" s="14">
        <f t="shared" si="45"/>
        <v>228.4</v>
      </c>
      <c r="M308" s="14">
        <f t="shared" si="45"/>
        <v>228.4</v>
      </c>
      <c r="N308" s="14"/>
      <c r="O308" s="14"/>
      <c r="P308" s="10"/>
    </row>
    <row r="309" spans="1:16" ht="12.75">
      <c r="A309" s="351"/>
      <c r="B309" s="351"/>
      <c r="C309" s="41" t="s">
        <v>316</v>
      </c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0"/>
    </row>
    <row r="310" spans="1:16" ht="12.75">
      <c r="A310" s="351"/>
      <c r="B310" s="351"/>
      <c r="C310" s="41" t="s">
        <v>11</v>
      </c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0"/>
    </row>
    <row r="311" spans="1:16" ht="12.75">
      <c r="A311" s="351"/>
      <c r="B311" s="351"/>
      <c r="C311" s="41" t="s">
        <v>38</v>
      </c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0"/>
    </row>
    <row r="312" spans="1:16" ht="12.75">
      <c r="A312" s="351"/>
      <c r="B312" s="351"/>
      <c r="C312" s="41" t="s">
        <v>37</v>
      </c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0"/>
    </row>
    <row r="313" spans="1:16" ht="15" customHeight="1">
      <c r="A313" s="351"/>
      <c r="B313" s="351"/>
      <c r="C313" s="41" t="s">
        <v>317</v>
      </c>
      <c r="D313" s="14"/>
      <c r="E313" s="14"/>
      <c r="F313" s="14"/>
      <c r="G313" s="14"/>
      <c r="H313" s="14">
        <v>228.24</v>
      </c>
      <c r="I313" s="14"/>
      <c r="J313" s="14">
        <v>228.24</v>
      </c>
      <c r="K313" s="14">
        <v>228.24</v>
      </c>
      <c r="L313" s="14">
        <v>228.4</v>
      </c>
      <c r="M313" s="14">
        <v>228.4</v>
      </c>
      <c r="N313" s="14"/>
      <c r="O313" s="14"/>
      <c r="P313" s="10"/>
    </row>
    <row r="314" spans="1:16" ht="27.75" customHeight="1">
      <c r="A314" s="351"/>
      <c r="B314" s="351"/>
      <c r="C314" s="41" t="s">
        <v>44</v>
      </c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0"/>
    </row>
    <row r="315" spans="1:16" ht="15.75" customHeight="1">
      <c r="A315" s="352" t="s">
        <v>217</v>
      </c>
      <c r="B315" s="352" t="s">
        <v>328</v>
      </c>
      <c r="C315" s="227" t="s">
        <v>315</v>
      </c>
      <c r="D315" s="12">
        <f>SUM(D317:D321)</f>
        <v>0</v>
      </c>
      <c r="E315" s="12">
        <f aca="true" t="shared" si="46" ref="E315:O315">SUM(E317:E321)</f>
        <v>0</v>
      </c>
      <c r="F315" s="12">
        <f t="shared" si="46"/>
        <v>0</v>
      </c>
      <c r="G315" s="12">
        <f t="shared" si="46"/>
        <v>0</v>
      </c>
      <c r="H315" s="12">
        <f t="shared" si="46"/>
        <v>0</v>
      </c>
      <c r="I315" s="12">
        <f t="shared" si="46"/>
        <v>0</v>
      </c>
      <c r="J315" s="12">
        <f t="shared" si="46"/>
        <v>2367</v>
      </c>
      <c r="K315" s="12">
        <f t="shared" si="46"/>
        <v>21.9</v>
      </c>
      <c r="L315" s="12">
        <f t="shared" si="46"/>
        <v>2367</v>
      </c>
      <c r="M315" s="12">
        <f t="shared" si="46"/>
        <v>2359</v>
      </c>
      <c r="N315" s="12">
        <f t="shared" si="46"/>
        <v>0</v>
      </c>
      <c r="O315" s="12">
        <f t="shared" si="46"/>
        <v>0</v>
      </c>
      <c r="P315" s="10"/>
    </row>
    <row r="316" spans="1:16" ht="16.5" customHeight="1">
      <c r="A316" s="352"/>
      <c r="B316" s="352"/>
      <c r="C316" s="227" t="s">
        <v>316</v>
      </c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0"/>
    </row>
    <row r="317" spans="1:16" ht="15" customHeight="1">
      <c r="A317" s="352"/>
      <c r="B317" s="352"/>
      <c r="C317" s="227" t="s">
        <v>11</v>
      </c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0"/>
    </row>
    <row r="318" spans="1:16" ht="14.25" customHeight="1">
      <c r="A318" s="352"/>
      <c r="B318" s="352"/>
      <c r="C318" s="227" t="s">
        <v>38</v>
      </c>
      <c r="D318" s="12"/>
      <c r="E318" s="12"/>
      <c r="F318" s="12"/>
      <c r="G318" s="12"/>
      <c r="H318" s="12"/>
      <c r="I318" s="12"/>
      <c r="J318" s="12">
        <v>2341</v>
      </c>
      <c r="K318" s="12"/>
      <c r="L318" s="12">
        <v>2341</v>
      </c>
      <c r="M318" s="12">
        <v>2333.1</v>
      </c>
      <c r="N318" s="12"/>
      <c r="O318" s="12"/>
      <c r="P318" s="10"/>
    </row>
    <row r="319" spans="1:16" ht="15.75" customHeight="1">
      <c r="A319" s="352"/>
      <c r="B319" s="352"/>
      <c r="C319" s="227" t="s">
        <v>37</v>
      </c>
      <c r="D319" s="12"/>
      <c r="E319" s="12"/>
      <c r="F319" s="12"/>
      <c r="G319" s="12"/>
      <c r="H319" s="12"/>
      <c r="I319" s="12"/>
      <c r="J319" s="12">
        <v>26</v>
      </c>
      <c r="K319" s="12">
        <v>21.9</v>
      </c>
      <c r="L319" s="12">
        <v>26</v>
      </c>
      <c r="M319" s="12">
        <v>25.9</v>
      </c>
      <c r="N319" s="12"/>
      <c r="O319" s="12"/>
      <c r="P319" s="10"/>
    </row>
    <row r="320" spans="1:16" ht="15" customHeight="1">
      <c r="A320" s="352"/>
      <c r="B320" s="352"/>
      <c r="C320" s="227" t="s">
        <v>317</v>
      </c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0"/>
    </row>
    <row r="321" spans="1:16" ht="19.5" customHeight="1">
      <c r="A321" s="352"/>
      <c r="B321" s="352"/>
      <c r="C321" s="227" t="s">
        <v>44</v>
      </c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0"/>
    </row>
    <row r="322" spans="1:16" ht="12.75">
      <c r="A322" s="352" t="s">
        <v>218</v>
      </c>
      <c r="B322" s="352" t="s">
        <v>219</v>
      </c>
      <c r="C322" s="227" t="s">
        <v>315</v>
      </c>
      <c r="D322" s="247">
        <f>SUM(D323:D328)</f>
        <v>18353</v>
      </c>
      <c r="E322" s="247">
        <f aca="true" t="shared" si="47" ref="E322:O322">SUM(E323:E328)</f>
        <v>18222.600000000002</v>
      </c>
      <c r="F322" s="148">
        <f t="shared" si="47"/>
        <v>16937.9</v>
      </c>
      <c r="G322" s="148">
        <f t="shared" si="47"/>
        <v>3880.2900000000004</v>
      </c>
      <c r="H322" s="148">
        <f t="shared" si="47"/>
        <v>16937.9</v>
      </c>
      <c r="I322" s="148">
        <f t="shared" si="47"/>
        <v>8900.3</v>
      </c>
      <c r="J322" s="148">
        <f t="shared" si="47"/>
        <v>17313.9</v>
      </c>
      <c r="K322" s="148">
        <f t="shared" si="47"/>
        <v>13429.1</v>
      </c>
      <c r="L322" s="148">
        <f t="shared" si="47"/>
        <v>18521.3</v>
      </c>
      <c r="M322" s="148">
        <f t="shared" si="47"/>
        <v>18415.899999999998</v>
      </c>
      <c r="N322" s="148">
        <f t="shared" si="47"/>
        <v>16488.8</v>
      </c>
      <c r="O322" s="148">
        <f t="shared" si="47"/>
        <v>16488.8</v>
      </c>
      <c r="P322" s="10"/>
    </row>
    <row r="323" spans="1:16" ht="12.75">
      <c r="A323" s="352"/>
      <c r="B323" s="352"/>
      <c r="C323" s="227" t="s">
        <v>316</v>
      </c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0"/>
    </row>
    <row r="324" spans="1:16" ht="12.75">
      <c r="A324" s="352"/>
      <c r="B324" s="352"/>
      <c r="C324" s="227" t="s">
        <v>11</v>
      </c>
      <c r="D324" s="148">
        <f>D338+D331+D345+D352+D359</f>
        <v>0</v>
      </c>
      <c r="E324" s="148">
        <f aca="true" t="shared" si="48" ref="E324:O324">E338+E331+E345+E352+E359</f>
        <v>0</v>
      </c>
      <c r="F324" s="148">
        <f t="shared" si="48"/>
        <v>0</v>
      </c>
      <c r="G324" s="148">
        <f t="shared" si="48"/>
        <v>0</v>
      </c>
      <c r="H324" s="148">
        <f t="shared" si="48"/>
        <v>0</v>
      </c>
      <c r="I324" s="148">
        <f t="shared" si="48"/>
        <v>0</v>
      </c>
      <c r="J324" s="148">
        <f t="shared" si="48"/>
        <v>0</v>
      </c>
      <c r="K324" s="148">
        <f t="shared" si="48"/>
        <v>0</v>
      </c>
      <c r="L324" s="148">
        <f t="shared" si="48"/>
        <v>0</v>
      </c>
      <c r="M324" s="148">
        <f t="shared" si="48"/>
        <v>0</v>
      </c>
      <c r="N324" s="148">
        <f t="shared" si="48"/>
        <v>0</v>
      </c>
      <c r="O324" s="148">
        <f t="shared" si="48"/>
        <v>0</v>
      </c>
      <c r="P324" s="10"/>
    </row>
    <row r="325" spans="1:16" ht="12.75">
      <c r="A325" s="352"/>
      <c r="B325" s="352"/>
      <c r="C325" s="227" t="s">
        <v>38</v>
      </c>
      <c r="D325" s="148">
        <f>D332+D339+D346+D353+D360</f>
        <v>247.7</v>
      </c>
      <c r="E325" s="148">
        <f aca="true" t="shared" si="49" ref="E325:O325">E332+E339+E346+E353+E360</f>
        <v>247.7</v>
      </c>
      <c r="F325" s="148">
        <f t="shared" si="49"/>
        <v>637.3</v>
      </c>
      <c r="G325" s="148">
        <f t="shared" si="49"/>
        <v>104.8</v>
      </c>
      <c r="H325" s="148">
        <f t="shared" si="49"/>
        <v>637.3</v>
      </c>
      <c r="I325" s="148">
        <f t="shared" si="49"/>
        <v>237.8</v>
      </c>
      <c r="J325" s="148">
        <f t="shared" si="49"/>
        <v>637.3</v>
      </c>
      <c r="K325" s="148">
        <f t="shared" si="49"/>
        <v>345.1</v>
      </c>
      <c r="L325" s="148">
        <f t="shared" si="49"/>
        <v>855</v>
      </c>
      <c r="M325" s="148">
        <f t="shared" si="49"/>
        <v>847.0999999999999</v>
      </c>
      <c r="N325" s="148">
        <f t="shared" si="49"/>
        <v>0</v>
      </c>
      <c r="O325" s="148">
        <f t="shared" si="49"/>
        <v>0</v>
      </c>
      <c r="P325" s="10"/>
    </row>
    <row r="326" spans="1:16" ht="12.75">
      <c r="A326" s="352"/>
      <c r="B326" s="352"/>
      <c r="C326" s="227" t="s">
        <v>37</v>
      </c>
      <c r="D326" s="148">
        <f aca="true" t="shared" si="50" ref="D326:O326">D340+D333+D347+D354+D361</f>
        <v>18105.3</v>
      </c>
      <c r="E326" s="148">
        <f t="shared" si="50"/>
        <v>17974.9</v>
      </c>
      <c r="F326" s="148">
        <f t="shared" si="50"/>
        <v>16300.6</v>
      </c>
      <c r="G326" s="148">
        <f t="shared" si="50"/>
        <v>3775.4900000000002</v>
      </c>
      <c r="H326" s="148">
        <f t="shared" si="50"/>
        <v>16300.6</v>
      </c>
      <c r="I326" s="148">
        <f t="shared" si="50"/>
        <v>8662.5</v>
      </c>
      <c r="J326" s="148">
        <f t="shared" si="50"/>
        <v>16676.600000000002</v>
      </c>
      <c r="K326" s="148">
        <f t="shared" si="50"/>
        <v>13084</v>
      </c>
      <c r="L326" s="148">
        <f t="shared" si="50"/>
        <v>17666.3</v>
      </c>
      <c r="M326" s="148">
        <f t="shared" si="50"/>
        <v>17568.8</v>
      </c>
      <c r="N326" s="148">
        <f t="shared" si="50"/>
        <v>16488.8</v>
      </c>
      <c r="O326" s="148">
        <f t="shared" si="50"/>
        <v>16488.8</v>
      </c>
      <c r="P326" s="10"/>
    </row>
    <row r="327" spans="1:16" ht="14.25" customHeight="1">
      <c r="A327" s="352"/>
      <c r="B327" s="352"/>
      <c r="C327" s="227" t="s">
        <v>317</v>
      </c>
      <c r="D327" s="148">
        <f aca="true" t="shared" si="51" ref="D327:O327">D334+D341+D348+D355+D362</f>
        <v>0</v>
      </c>
      <c r="E327" s="148">
        <f t="shared" si="51"/>
        <v>0</v>
      </c>
      <c r="F327" s="148">
        <f t="shared" si="51"/>
        <v>0</v>
      </c>
      <c r="G327" s="148">
        <f t="shared" si="51"/>
        <v>0</v>
      </c>
      <c r="H327" s="148">
        <f t="shared" si="51"/>
        <v>0</v>
      </c>
      <c r="I327" s="148">
        <f t="shared" si="51"/>
        <v>0</v>
      </c>
      <c r="J327" s="148">
        <f t="shared" si="51"/>
        <v>0</v>
      </c>
      <c r="K327" s="148">
        <f t="shared" si="51"/>
        <v>0</v>
      </c>
      <c r="L327" s="148">
        <f t="shared" si="51"/>
        <v>0</v>
      </c>
      <c r="M327" s="148">
        <f t="shared" si="51"/>
        <v>0</v>
      </c>
      <c r="N327" s="148">
        <f t="shared" si="51"/>
        <v>0</v>
      </c>
      <c r="O327" s="148">
        <f t="shared" si="51"/>
        <v>0</v>
      </c>
      <c r="P327" s="10"/>
    </row>
    <row r="328" spans="1:16" ht="21">
      <c r="A328" s="352"/>
      <c r="B328" s="352"/>
      <c r="C328" s="227" t="s">
        <v>44</v>
      </c>
      <c r="D328" s="148">
        <f aca="true" t="shared" si="52" ref="D328:O328">D342+D335+D349+D356+D363</f>
        <v>0</v>
      </c>
      <c r="E328" s="148">
        <f t="shared" si="52"/>
        <v>0</v>
      </c>
      <c r="F328" s="148">
        <f t="shared" si="52"/>
        <v>0</v>
      </c>
      <c r="G328" s="148">
        <f t="shared" si="52"/>
        <v>0</v>
      </c>
      <c r="H328" s="148">
        <f t="shared" si="52"/>
        <v>0</v>
      </c>
      <c r="I328" s="148">
        <f t="shared" si="52"/>
        <v>0</v>
      </c>
      <c r="J328" s="148">
        <f t="shared" si="52"/>
        <v>0</v>
      </c>
      <c r="K328" s="148">
        <f t="shared" si="52"/>
        <v>0</v>
      </c>
      <c r="L328" s="148">
        <f t="shared" si="52"/>
        <v>0</v>
      </c>
      <c r="M328" s="148">
        <f t="shared" si="52"/>
        <v>0</v>
      </c>
      <c r="N328" s="148">
        <f t="shared" si="52"/>
        <v>0</v>
      </c>
      <c r="O328" s="148">
        <f t="shared" si="52"/>
        <v>0</v>
      </c>
      <c r="P328" s="10"/>
    </row>
    <row r="329" spans="1:16" ht="12.75">
      <c r="A329" s="351" t="s">
        <v>329</v>
      </c>
      <c r="B329" s="351" t="s">
        <v>330</v>
      </c>
      <c r="C329" s="41" t="s">
        <v>315</v>
      </c>
      <c r="D329" s="14">
        <f>SUM(D330:D335)</f>
        <v>3733</v>
      </c>
      <c r="E329" s="14">
        <f aca="true" t="shared" si="53" ref="E329:O329">SUM(E330:E335)</f>
        <v>3728.5</v>
      </c>
      <c r="F329" s="14">
        <f t="shared" si="53"/>
        <v>3153.9</v>
      </c>
      <c r="G329" s="14">
        <f t="shared" si="53"/>
        <v>697.59</v>
      </c>
      <c r="H329" s="14">
        <f t="shared" si="53"/>
        <v>3153.9</v>
      </c>
      <c r="I329" s="14">
        <f t="shared" si="53"/>
        <v>1602.6</v>
      </c>
      <c r="J329" s="14">
        <f t="shared" si="53"/>
        <v>3153.9</v>
      </c>
      <c r="K329" s="14">
        <f t="shared" si="53"/>
        <v>2606.8</v>
      </c>
      <c r="L329" s="14">
        <f t="shared" si="53"/>
        <v>3405.2</v>
      </c>
      <c r="M329" s="14">
        <f t="shared" si="53"/>
        <v>3401.7</v>
      </c>
      <c r="N329" s="14">
        <f t="shared" si="53"/>
        <v>3153.9</v>
      </c>
      <c r="O329" s="14">
        <f t="shared" si="53"/>
        <v>3153.9</v>
      </c>
      <c r="P329" s="10"/>
    </row>
    <row r="330" spans="1:16" ht="12.75">
      <c r="A330" s="351"/>
      <c r="B330" s="351"/>
      <c r="C330" s="41" t="s">
        <v>316</v>
      </c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0"/>
    </row>
    <row r="331" spans="1:16" ht="12.75">
      <c r="A331" s="351"/>
      <c r="B331" s="351"/>
      <c r="C331" s="41" t="s">
        <v>11</v>
      </c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0"/>
    </row>
    <row r="332" spans="1:16" ht="12.75">
      <c r="A332" s="351"/>
      <c r="B332" s="351"/>
      <c r="C332" s="41" t="s">
        <v>38</v>
      </c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0"/>
    </row>
    <row r="333" spans="1:16" ht="12.75">
      <c r="A333" s="351"/>
      <c r="B333" s="351"/>
      <c r="C333" s="41" t="s">
        <v>37</v>
      </c>
      <c r="D333" s="14">
        <v>3733</v>
      </c>
      <c r="E333" s="14">
        <v>3728.5</v>
      </c>
      <c r="F333" s="14">
        <v>3153.9</v>
      </c>
      <c r="G333" s="14">
        <v>697.59</v>
      </c>
      <c r="H333" s="14">
        <v>3153.9</v>
      </c>
      <c r="I333" s="14">
        <v>1602.6</v>
      </c>
      <c r="J333" s="14">
        <v>3153.9</v>
      </c>
      <c r="K333" s="14">
        <v>2606.8</v>
      </c>
      <c r="L333" s="14">
        <v>3405.2</v>
      </c>
      <c r="M333" s="14">
        <v>3401.7</v>
      </c>
      <c r="N333" s="14">
        <v>3153.9</v>
      </c>
      <c r="O333" s="14">
        <v>3153.9</v>
      </c>
      <c r="P333" s="10"/>
    </row>
    <row r="334" spans="1:16" ht="12.75" customHeight="1">
      <c r="A334" s="351"/>
      <c r="B334" s="351"/>
      <c r="C334" s="41" t="s">
        <v>317</v>
      </c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0"/>
    </row>
    <row r="335" spans="1:16" ht="25.5" customHeight="1">
      <c r="A335" s="351"/>
      <c r="B335" s="351"/>
      <c r="C335" s="41" t="s">
        <v>44</v>
      </c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0"/>
    </row>
    <row r="336" spans="1:16" ht="12.75">
      <c r="A336" s="351"/>
      <c r="B336" s="351" t="s">
        <v>859</v>
      </c>
      <c r="C336" s="41" t="s">
        <v>315</v>
      </c>
      <c r="D336" s="14">
        <f>SUM(D338:D342)</f>
        <v>0</v>
      </c>
      <c r="E336" s="14">
        <f aca="true" t="shared" si="54" ref="E336:N336">SUM(E338:E342)</f>
        <v>0</v>
      </c>
      <c r="F336" s="14">
        <f t="shared" si="54"/>
        <v>637.3</v>
      </c>
      <c r="G336" s="14">
        <f t="shared" si="54"/>
        <v>104.8</v>
      </c>
      <c r="H336" s="14">
        <f t="shared" si="54"/>
        <v>637.3</v>
      </c>
      <c r="I336" s="14">
        <f t="shared" si="54"/>
        <v>237.8</v>
      </c>
      <c r="J336" s="14">
        <f t="shared" si="54"/>
        <v>637.3</v>
      </c>
      <c r="K336" s="14">
        <f t="shared" si="54"/>
        <v>345.1</v>
      </c>
      <c r="L336" s="14">
        <f t="shared" si="54"/>
        <v>637.3</v>
      </c>
      <c r="M336" s="14">
        <f t="shared" si="54"/>
        <v>629.4</v>
      </c>
      <c r="N336" s="14">
        <f t="shared" si="54"/>
        <v>0</v>
      </c>
      <c r="O336" s="14">
        <f>SUM(O338:O342)</f>
        <v>0</v>
      </c>
      <c r="P336" s="10"/>
    </row>
    <row r="337" spans="1:16" ht="12.75">
      <c r="A337" s="351"/>
      <c r="B337" s="351"/>
      <c r="C337" s="41" t="s">
        <v>316</v>
      </c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0"/>
    </row>
    <row r="338" spans="1:16" ht="12.75">
      <c r="A338" s="351"/>
      <c r="B338" s="351"/>
      <c r="C338" s="41" t="s">
        <v>11</v>
      </c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0"/>
    </row>
    <row r="339" spans="1:16" ht="12.75">
      <c r="A339" s="351"/>
      <c r="B339" s="351"/>
      <c r="C339" s="41" t="s">
        <v>38</v>
      </c>
      <c r="D339" s="14"/>
      <c r="E339" s="14"/>
      <c r="F339" s="14">
        <v>637.3</v>
      </c>
      <c r="G339" s="14">
        <v>104.8</v>
      </c>
      <c r="H339" s="14">
        <v>637.3</v>
      </c>
      <c r="I339" s="14">
        <v>237.8</v>
      </c>
      <c r="J339" s="14">
        <v>637.3</v>
      </c>
      <c r="K339" s="14">
        <v>345.1</v>
      </c>
      <c r="L339" s="14">
        <v>637.3</v>
      </c>
      <c r="M339" s="14">
        <v>629.4</v>
      </c>
      <c r="N339" s="14"/>
      <c r="O339" s="14"/>
      <c r="P339" s="10"/>
    </row>
    <row r="340" spans="1:16" ht="12.75">
      <c r="A340" s="351"/>
      <c r="B340" s="351"/>
      <c r="C340" s="41" t="s">
        <v>37</v>
      </c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0"/>
    </row>
    <row r="341" spans="1:16" ht="14.25" customHeight="1">
      <c r="A341" s="351"/>
      <c r="B341" s="351"/>
      <c r="C341" s="41" t="s">
        <v>317</v>
      </c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0"/>
    </row>
    <row r="342" spans="1:16" ht="21" customHeight="1">
      <c r="A342" s="351"/>
      <c r="B342" s="351"/>
      <c r="C342" s="41" t="s">
        <v>44</v>
      </c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0"/>
    </row>
    <row r="343" spans="1:16" ht="12.75">
      <c r="A343" s="351"/>
      <c r="B343" s="351" t="s">
        <v>881</v>
      </c>
      <c r="C343" s="41" t="s">
        <v>315</v>
      </c>
      <c r="D343" s="14">
        <f>SUM(D345:D349)</f>
        <v>247.7</v>
      </c>
      <c r="E343" s="14">
        <f aca="true" t="shared" si="55" ref="E343:N343">SUM(E345:E349)</f>
        <v>247.7</v>
      </c>
      <c r="F343" s="14">
        <f t="shared" si="55"/>
        <v>0</v>
      </c>
      <c r="G343" s="14">
        <f t="shared" si="55"/>
        <v>0</v>
      </c>
      <c r="H343" s="14">
        <f t="shared" si="55"/>
        <v>0</v>
      </c>
      <c r="I343" s="14">
        <f t="shared" si="55"/>
        <v>0</v>
      </c>
      <c r="J343" s="14">
        <f t="shared" si="55"/>
        <v>0</v>
      </c>
      <c r="K343" s="14">
        <f t="shared" si="55"/>
        <v>0</v>
      </c>
      <c r="L343" s="14">
        <f t="shared" si="55"/>
        <v>0</v>
      </c>
      <c r="M343" s="14">
        <f t="shared" si="55"/>
        <v>0</v>
      </c>
      <c r="N343" s="14">
        <f t="shared" si="55"/>
        <v>0</v>
      </c>
      <c r="O343" s="14">
        <f>SUM(O345:O349)</f>
        <v>0</v>
      </c>
      <c r="P343" s="10"/>
    </row>
    <row r="344" spans="1:16" ht="12.75">
      <c r="A344" s="351"/>
      <c r="B344" s="351"/>
      <c r="C344" s="41" t="s">
        <v>316</v>
      </c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0"/>
    </row>
    <row r="345" spans="1:16" ht="12.75">
      <c r="A345" s="351"/>
      <c r="B345" s="351"/>
      <c r="C345" s="41" t="s">
        <v>11</v>
      </c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0"/>
    </row>
    <row r="346" spans="1:16" ht="12.75">
      <c r="A346" s="351"/>
      <c r="B346" s="351"/>
      <c r="C346" s="41" t="s">
        <v>38</v>
      </c>
      <c r="D346" s="14">
        <v>247.7</v>
      </c>
      <c r="E346" s="14">
        <v>247.7</v>
      </c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0"/>
    </row>
    <row r="347" spans="1:16" ht="12.75">
      <c r="A347" s="351"/>
      <c r="B347" s="351"/>
      <c r="C347" s="41" t="s">
        <v>37</v>
      </c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0"/>
    </row>
    <row r="348" spans="1:16" ht="14.25" customHeight="1">
      <c r="A348" s="351"/>
      <c r="B348" s="351"/>
      <c r="C348" s="41" t="s">
        <v>317</v>
      </c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0"/>
    </row>
    <row r="349" spans="1:16" ht="21" customHeight="1">
      <c r="A349" s="351"/>
      <c r="B349" s="351"/>
      <c r="C349" s="41" t="s">
        <v>44</v>
      </c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0"/>
    </row>
    <row r="350" spans="1:16" ht="12.75">
      <c r="A350" s="351"/>
      <c r="B350" s="351" t="s">
        <v>882</v>
      </c>
      <c r="C350" s="41" t="s">
        <v>315</v>
      </c>
      <c r="D350" s="14">
        <f>SUM(D352:D356)</f>
        <v>0</v>
      </c>
      <c r="E350" s="14">
        <f aca="true" t="shared" si="56" ref="E350:N350">SUM(E352:E356)</f>
        <v>0</v>
      </c>
      <c r="F350" s="14">
        <f t="shared" si="56"/>
        <v>0</v>
      </c>
      <c r="G350" s="14">
        <f t="shared" si="56"/>
        <v>0</v>
      </c>
      <c r="H350" s="14">
        <f t="shared" si="56"/>
        <v>0</v>
      </c>
      <c r="I350" s="14">
        <f t="shared" si="56"/>
        <v>0</v>
      </c>
      <c r="J350" s="14">
        <f t="shared" si="56"/>
        <v>0</v>
      </c>
      <c r="K350" s="14">
        <f t="shared" si="56"/>
        <v>0</v>
      </c>
      <c r="L350" s="14">
        <f t="shared" si="56"/>
        <v>217.7</v>
      </c>
      <c r="M350" s="14">
        <f t="shared" si="56"/>
        <v>217.7</v>
      </c>
      <c r="N350" s="14">
        <f t="shared" si="56"/>
        <v>0</v>
      </c>
      <c r="O350" s="14">
        <f>SUM(O352:O356)</f>
        <v>0</v>
      </c>
      <c r="P350" s="10"/>
    </row>
    <row r="351" spans="1:16" ht="12.75">
      <c r="A351" s="351"/>
      <c r="B351" s="351"/>
      <c r="C351" s="41" t="s">
        <v>316</v>
      </c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0"/>
    </row>
    <row r="352" spans="1:16" ht="12.75">
      <c r="A352" s="351"/>
      <c r="B352" s="351"/>
      <c r="C352" s="41" t="s">
        <v>11</v>
      </c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0"/>
    </row>
    <row r="353" spans="1:16" ht="12.75">
      <c r="A353" s="351"/>
      <c r="B353" s="351"/>
      <c r="C353" s="41" t="s">
        <v>38</v>
      </c>
      <c r="D353" s="14"/>
      <c r="E353" s="14"/>
      <c r="F353" s="14"/>
      <c r="G353" s="14"/>
      <c r="H353" s="14"/>
      <c r="I353" s="14"/>
      <c r="J353" s="14"/>
      <c r="K353" s="14"/>
      <c r="L353" s="14">
        <v>217.7</v>
      </c>
      <c r="M353" s="14">
        <v>217.7</v>
      </c>
      <c r="N353" s="14"/>
      <c r="O353" s="14"/>
      <c r="P353" s="10"/>
    </row>
    <row r="354" spans="1:16" ht="12.75">
      <c r="A354" s="351"/>
      <c r="B354" s="351"/>
      <c r="C354" s="41" t="s">
        <v>37</v>
      </c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0"/>
    </row>
    <row r="355" spans="1:16" ht="14.25" customHeight="1">
      <c r="A355" s="351"/>
      <c r="B355" s="351"/>
      <c r="C355" s="41" t="s">
        <v>317</v>
      </c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0"/>
    </row>
    <row r="356" spans="1:16" ht="21" customHeight="1">
      <c r="A356" s="351"/>
      <c r="B356" s="351"/>
      <c r="C356" s="41" t="s">
        <v>44</v>
      </c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0"/>
    </row>
    <row r="357" spans="1:16" ht="12.75" customHeight="1">
      <c r="A357" s="344"/>
      <c r="B357" s="344" t="s">
        <v>186</v>
      </c>
      <c r="C357" s="41" t="s">
        <v>315</v>
      </c>
      <c r="D357" s="14">
        <f>SUM(D358:D363)</f>
        <v>14372.3</v>
      </c>
      <c r="E357" s="14">
        <f aca="true" t="shared" si="57" ref="E357:O357">SUM(E358:E363)</f>
        <v>14246.4</v>
      </c>
      <c r="F357" s="14">
        <f t="shared" si="57"/>
        <v>13146.7</v>
      </c>
      <c r="G357" s="14">
        <f t="shared" si="57"/>
        <v>3077.9</v>
      </c>
      <c r="H357" s="14">
        <f t="shared" si="57"/>
        <v>13146.7</v>
      </c>
      <c r="I357" s="14">
        <f t="shared" si="57"/>
        <v>7059.9</v>
      </c>
      <c r="J357" s="14">
        <f t="shared" si="57"/>
        <v>13522.7</v>
      </c>
      <c r="K357" s="14">
        <f t="shared" si="57"/>
        <v>10477.2</v>
      </c>
      <c r="L357" s="14">
        <f t="shared" si="57"/>
        <v>14261.1</v>
      </c>
      <c r="M357" s="14">
        <f t="shared" si="57"/>
        <v>14167.1</v>
      </c>
      <c r="N357" s="14">
        <f t="shared" si="57"/>
        <v>13334.9</v>
      </c>
      <c r="O357" s="14">
        <f t="shared" si="57"/>
        <v>13334.9</v>
      </c>
      <c r="P357" s="10"/>
    </row>
    <row r="358" spans="1:16" ht="12.75">
      <c r="A358" s="345"/>
      <c r="B358" s="345"/>
      <c r="C358" s="41" t="s">
        <v>316</v>
      </c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0"/>
    </row>
    <row r="359" spans="1:16" ht="12.75">
      <c r="A359" s="345"/>
      <c r="B359" s="345"/>
      <c r="C359" s="41" t="s">
        <v>11</v>
      </c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0"/>
    </row>
    <row r="360" spans="1:16" ht="12.75">
      <c r="A360" s="345"/>
      <c r="B360" s="345"/>
      <c r="C360" s="41" t="s">
        <v>38</v>
      </c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0"/>
    </row>
    <row r="361" spans="1:16" ht="12.75">
      <c r="A361" s="345"/>
      <c r="B361" s="345"/>
      <c r="C361" s="41" t="s">
        <v>37</v>
      </c>
      <c r="D361" s="14">
        <v>14372.3</v>
      </c>
      <c r="E361" s="14">
        <v>14246.4</v>
      </c>
      <c r="F361" s="14">
        <v>13146.7</v>
      </c>
      <c r="G361" s="14">
        <v>3077.9</v>
      </c>
      <c r="H361" s="14">
        <v>13146.7</v>
      </c>
      <c r="I361" s="14">
        <v>7059.9</v>
      </c>
      <c r="J361" s="14">
        <v>13522.7</v>
      </c>
      <c r="K361" s="14">
        <v>10477.2</v>
      </c>
      <c r="L361" s="14">
        <v>14261.1</v>
      </c>
      <c r="M361" s="14">
        <v>14167.1</v>
      </c>
      <c r="N361" s="14">
        <v>13334.9</v>
      </c>
      <c r="O361" s="14">
        <v>13334.9</v>
      </c>
      <c r="P361" s="10"/>
    </row>
    <row r="362" spans="1:16" ht="14.25" customHeight="1">
      <c r="A362" s="345"/>
      <c r="B362" s="345"/>
      <c r="C362" s="41" t="s">
        <v>317</v>
      </c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0"/>
    </row>
    <row r="363" spans="1:16" ht="21" customHeight="1">
      <c r="A363" s="359"/>
      <c r="B363" s="359"/>
      <c r="C363" s="41" t="s">
        <v>44</v>
      </c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0"/>
    </row>
    <row r="364" spans="1:16" ht="14.25" customHeight="1">
      <c r="A364" s="453" t="s">
        <v>40</v>
      </c>
      <c r="B364" s="406" t="s">
        <v>392</v>
      </c>
      <c r="C364" s="80" t="s">
        <v>401</v>
      </c>
      <c r="D364" s="81">
        <f>SUM(D365:D371)</f>
        <v>19875.3</v>
      </c>
      <c r="E364" s="81">
        <f aca="true" t="shared" si="58" ref="E364:O364">SUM(E365:E371)</f>
        <v>19838.1</v>
      </c>
      <c r="F364" s="81">
        <f t="shared" si="58"/>
        <v>5247.2</v>
      </c>
      <c r="G364" s="81">
        <f t="shared" si="58"/>
        <v>5126.4</v>
      </c>
      <c r="H364" s="81">
        <f t="shared" si="58"/>
        <v>12052.9</v>
      </c>
      <c r="I364" s="81">
        <f t="shared" si="58"/>
        <v>11273.6</v>
      </c>
      <c r="J364" s="81">
        <f t="shared" si="58"/>
        <v>18015.6</v>
      </c>
      <c r="K364" s="81">
        <f t="shared" si="58"/>
        <v>16993.5</v>
      </c>
      <c r="L364" s="81">
        <f t="shared" si="58"/>
        <v>24000.2</v>
      </c>
      <c r="M364" s="81">
        <f t="shared" si="58"/>
        <v>23966.899999999998</v>
      </c>
      <c r="N364" s="81">
        <f t="shared" si="58"/>
        <v>19041.5</v>
      </c>
      <c r="O364" s="81">
        <f t="shared" si="58"/>
        <v>19041.5</v>
      </c>
      <c r="P364" s="87"/>
    </row>
    <row r="365" spans="1:16" ht="14.25" customHeight="1">
      <c r="A365" s="453"/>
      <c r="B365" s="407"/>
      <c r="C365" s="80" t="s">
        <v>402</v>
      </c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7"/>
    </row>
    <row r="366" spans="1:16" ht="14.25" customHeight="1">
      <c r="A366" s="453"/>
      <c r="B366" s="407"/>
      <c r="C366" s="80" t="s">
        <v>11</v>
      </c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8"/>
    </row>
    <row r="367" spans="1:16" ht="14.25" customHeight="1">
      <c r="A367" s="453"/>
      <c r="B367" s="407"/>
      <c r="C367" s="80" t="s">
        <v>403</v>
      </c>
      <c r="D367" s="81">
        <f>D375+D383+D391</f>
        <v>19527.5</v>
      </c>
      <c r="E367" s="81">
        <f aca="true" t="shared" si="59" ref="E367:O367">E375+E383+E391</f>
        <v>19490.3</v>
      </c>
      <c r="F367" s="81">
        <f t="shared" si="59"/>
        <v>5146.7</v>
      </c>
      <c r="G367" s="81">
        <f t="shared" si="59"/>
        <v>5046</v>
      </c>
      <c r="H367" s="81">
        <f t="shared" si="59"/>
        <v>11851.9</v>
      </c>
      <c r="I367" s="81">
        <f t="shared" si="59"/>
        <v>11114.6</v>
      </c>
      <c r="J367" s="81">
        <f t="shared" si="59"/>
        <v>17714.1</v>
      </c>
      <c r="K367" s="81">
        <f t="shared" si="59"/>
        <v>16758.1</v>
      </c>
      <c r="L367" s="81">
        <f t="shared" si="59"/>
        <v>23599.9</v>
      </c>
      <c r="M367" s="81">
        <f t="shared" si="59"/>
        <v>23566.6</v>
      </c>
      <c r="N367" s="81">
        <f t="shared" si="59"/>
        <v>18641.5</v>
      </c>
      <c r="O367" s="81">
        <f t="shared" si="59"/>
        <v>18641.5</v>
      </c>
      <c r="P367" s="88"/>
    </row>
    <row r="368" spans="1:16" ht="14.25" customHeight="1">
      <c r="A368" s="453"/>
      <c r="B368" s="407"/>
      <c r="C368" s="80" t="s">
        <v>404</v>
      </c>
      <c r="D368" s="81">
        <f>D376+D384+D392</f>
        <v>347.8</v>
      </c>
      <c r="E368" s="81">
        <f aca="true" t="shared" si="60" ref="E368:O368">E376+E384+E392</f>
        <v>347.8</v>
      </c>
      <c r="F368" s="81">
        <f t="shared" si="60"/>
        <v>100.5</v>
      </c>
      <c r="G368" s="81">
        <f t="shared" si="60"/>
        <v>80.4</v>
      </c>
      <c r="H368" s="81">
        <f t="shared" si="60"/>
        <v>201</v>
      </c>
      <c r="I368" s="81">
        <f t="shared" si="60"/>
        <v>159</v>
      </c>
      <c r="J368" s="81">
        <f t="shared" si="60"/>
        <v>301.5</v>
      </c>
      <c r="K368" s="81">
        <f t="shared" si="60"/>
        <v>235.4</v>
      </c>
      <c r="L368" s="81">
        <f t="shared" si="60"/>
        <v>400.3</v>
      </c>
      <c r="M368" s="81">
        <f t="shared" si="60"/>
        <v>400.3</v>
      </c>
      <c r="N368" s="81">
        <f t="shared" si="60"/>
        <v>400</v>
      </c>
      <c r="O368" s="81">
        <f t="shared" si="60"/>
        <v>400</v>
      </c>
      <c r="P368" s="88"/>
    </row>
    <row r="369" spans="1:16" ht="14.25" customHeight="1">
      <c r="A369" s="453"/>
      <c r="B369" s="407"/>
      <c r="C369" s="80" t="s">
        <v>405</v>
      </c>
      <c r="D369" s="82"/>
      <c r="E369" s="82"/>
      <c r="F369" s="81"/>
      <c r="G369" s="81"/>
      <c r="H369" s="81"/>
      <c r="I369" s="81"/>
      <c r="J369" s="81"/>
      <c r="K369" s="81"/>
      <c r="L369" s="82"/>
      <c r="M369" s="82"/>
      <c r="N369" s="82"/>
      <c r="O369" s="82"/>
      <c r="P369" s="88"/>
    </row>
    <row r="370" spans="1:16" ht="14.25" customHeight="1">
      <c r="A370" s="453"/>
      <c r="B370" s="407"/>
      <c r="C370" s="80" t="s">
        <v>44</v>
      </c>
      <c r="D370" s="82"/>
      <c r="E370" s="82"/>
      <c r="F370" s="81"/>
      <c r="G370" s="81"/>
      <c r="H370" s="81"/>
      <c r="I370" s="81"/>
      <c r="J370" s="81"/>
      <c r="K370" s="81"/>
      <c r="L370" s="82"/>
      <c r="M370" s="82"/>
      <c r="N370" s="82"/>
      <c r="O370" s="82"/>
      <c r="P370" s="88"/>
    </row>
    <row r="371" spans="1:16" ht="14.25" customHeight="1">
      <c r="A371" s="453"/>
      <c r="B371" s="408"/>
      <c r="C371" s="80" t="s">
        <v>406</v>
      </c>
      <c r="D371" s="82"/>
      <c r="E371" s="82"/>
      <c r="F371" s="81"/>
      <c r="G371" s="81"/>
      <c r="H371" s="81"/>
      <c r="I371" s="81"/>
      <c r="J371" s="81"/>
      <c r="K371" s="81"/>
      <c r="L371" s="82"/>
      <c r="M371" s="82"/>
      <c r="N371" s="82"/>
      <c r="O371" s="82"/>
      <c r="P371" s="88"/>
    </row>
    <row r="372" spans="1:16" ht="14.25" customHeight="1">
      <c r="A372" s="399" t="s">
        <v>28</v>
      </c>
      <c r="B372" s="454" t="s">
        <v>808</v>
      </c>
      <c r="C372" s="126" t="s">
        <v>401</v>
      </c>
      <c r="D372" s="83">
        <f>SUM(D373:D379)</f>
        <v>499.4</v>
      </c>
      <c r="E372" s="83">
        <f aca="true" t="shared" si="61" ref="E372:O372">SUM(E373:E379)</f>
        <v>499.4</v>
      </c>
      <c r="F372" s="83">
        <f t="shared" si="61"/>
        <v>100.5</v>
      </c>
      <c r="G372" s="83">
        <f t="shared" si="61"/>
        <v>80.4</v>
      </c>
      <c r="H372" s="83">
        <f t="shared" si="61"/>
        <v>255</v>
      </c>
      <c r="I372" s="83">
        <f t="shared" si="61"/>
        <v>201.5</v>
      </c>
      <c r="J372" s="83">
        <f t="shared" si="61"/>
        <v>471.4</v>
      </c>
      <c r="K372" s="83">
        <f t="shared" si="61"/>
        <v>405.3</v>
      </c>
      <c r="L372" s="83">
        <f t="shared" si="61"/>
        <v>570.2</v>
      </c>
      <c r="M372" s="83">
        <f t="shared" si="61"/>
        <v>570.2</v>
      </c>
      <c r="N372" s="83">
        <f t="shared" si="61"/>
        <v>554.5</v>
      </c>
      <c r="O372" s="83">
        <f t="shared" si="61"/>
        <v>554.5</v>
      </c>
      <c r="P372" s="89"/>
    </row>
    <row r="373" spans="1:16" ht="14.25" customHeight="1">
      <c r="A373" s="399"/>
      <c r="B373" s="454"/>
      <c r="C373" s="126" t="s">
        <v>402</v>
      </c>
      <c r="D373" s="84"/>
      <c r="E373" s="84"/>
      <c r="F373" s="83"/>
      <c r="G373" s="83"/>
      <c r="H373" s="83"/>
      <c r="I373" s="83"/>
      <c r="J373" s="83"/>
      <c r="K373" s="83"/>
      <c r="L373" s="84"/>
      <c r="M373" s="84"/>
      <c r="N373" s="84"/>
      <c r="O373" s="84"/>
      <c r="P373" s="89"/>
    </row>
    <row r="374" spans="1:16" ht="14.25" customHeight="1">
      <c r="A374" s="399"/>
      <c r="B374" s="454"/>
      <c r="C374" s="126" t="s">
        <v>407</v>
      </c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9"/>
    </row>
    <row r="375" spans="1:16" ht="14.25" customHeight="1">
      <c r="A375" s="399"/>
      <c r="B375" s="454"/>
      <c r="C375" s="126" t="s">
        <v>403</v>
      </c>
      <c r="D375" s="83">
        <f>D407</f>
        <v>151.6</v>
      </c>
      <c r="E375" s="83">
        <f aca="true" t="shared" si="62" ref="E375:O375">E407</f>
        <v>151.6</v>
      </c>
      <c r="F375" s="83">
        <f t="shared" si="62"/>
        <v>0</v>
      </c>
      <c r="G375" s="83">
        <f t="shared" si="62"/>
        <v>0</v>
      </c>
      <c r="H375" s="83">
        <f t="shared" si="62"/>
        <v>54</v>
      </c>
      <c r="I375" s="83">
        <f t="shared" si="62"/>
        <v>42.5</v>
      </c>
      <c r="J375" s="83">
        <f t="shared" si="62"/>
        <v>169.9</v>
      </c>
      <c r="K375" s="83">
        <f t="shared" si="62"/>
        <v>169.9</v>
      </c>
      <c r="L375" s="83">
        <f t="shared" si="62"/>
        <v>169.9</v>
      </c>
      <c r="M375" s="83">
        <f t="shared" si="62"/>
        <v>169.9</v>
      </c>
      <c r="N375" s="83">
        <f t="shared" si="62"/>
        <v>154.5</v>
      </c>
      <c r="O375" s="83">
        <f t="shared" si="62"/>
        <v>154.5</v>
      </c>
      <c r="P375" s="89"/>
    </row>
    <row r="376" spans="1:16" ht="14.25" customHeight="1">
      <c r="A376" s="399"/>
      <c r="B376" s="454"/>
      <c r="C376" s="126" t="s">
        <v>37</v>
      </c>
      <c r="D376" s="83">
        <f>D400</f>
        <v>347.8</v>
      </c>
      <c r="E376" s="83">
        <f aca="true" t="shared" si="63" ref="E376:O376">E400</f>
        <v>347.8</v>
      </c>
      <c r="F376" s="83">
        <f t="shared" si="63"/>
        <v>100.5</v>
      </c>
      <c r="G376" s="83">
        <f t="shared" si="63"/>
        <v>80.4</v>
      </c>
      <c r="H376" s="83">
        <f t="shared" si="63"/>
        <v>201</v>
      </c>
      <c r="I376" s="83">
        <f t="shared" si="63"/>
        <v>159</v>
      </c>
      <c r="J376" s="83">
        <f t="shared" si="63"/>
        <v>301.5</v>
      </c>
      <c r="K376" s="83">
        <f t="shared" si="63"/>
        <v>235.4</v>
      </c>
      <c r="L376" s="83">
        <f t="shared" si="63"/>
        <v>400.3</v>
      </c>
      <c r="M376" s="83">
        <f t="shared" si="63"/>
        <v>400.3</v>
      </c>
      <c r="N376" s="83">
        <f t="shared" si="63"/>
        <v>400</v>
      </c>
      <c r="O376" s="83">
        <f t="shared" si="63"/>
        <v>400</v>
      </c>
      <c r="P376" s="89"/>
    </row>
    <row r="377" spans="1:16" ht="14.25" customHeight="1">
      <c r="A377" s="399"/>
      <c r="B377" s="454"/>
      <c r="C377" s="126" t="s">
        <v>405</v>
      </c>
      <c r="D377" s="84"/>
      <c r="E377" s="84"/>
      <c r="F377" s="83"/>
      <c r="G377" s="83"/>
      <c r="H377" s="83"/>
      <c r="I377" s="83"/>
      <c r="J377" s="83"/>
      <c r="K377" s="83"/>
      <c r="L377" s="84"/>
      <c r="M377" s="84"/>
      <c r="N377" s="84"/>
      <c r="O377" s="84"/>
      <c r="P377" s="89"/>
    </row>
    <row r="378" spans="1:16" ht="14.25" customHeight="1">
      <c r="A378" s="399"/>
      <c r="B378" s="454"/>
      <c r="C378" s="126" t="s">
        <v>44</v>
      </c>
      <c r="D378" s="84"/>
      <c r="E378" s="84"/>
      <c r="F378" s="83"/>
      <c r="G378" s="83"/>
      <c r="H378" s="83"/>
      <c r="I378" s="83"/>
      <c r="J378" s="83"/>
      <c r="K378" s="83"/>
      <c r="L378" s="84"/>
      <c r="M378" s="84"/>
      <c r="N378" s="84"/>
      <c r="O378" s="84"/>
      <c r="P378" s="89"/>
    </row>
    <row r="379" spans="1:16" ht="14.25" customHeight="1">
      <c r="A379" s="399"/>
      <c r="B379" s="454"/>
      <c r="C379" s="126" t="s">
        <v>406</v>
      </c>
      <c r="D379" s="84"/>
      <c r="E379" s="84"/>
      <c r="F379" s="83"/>
      <c r="G379" s="83"/>
      <c r="H379" s="83"/>
      <c r="I379" s="83"/>
      <c r="J379" s="83"/>
      <c r="K379" s="83"/>
      <c r="L379" s="84"/>
      <c r="M379" s="84"/>
      <c r="N379" s="84"/>
      <c r="O379" s="84"/>
      <c r="P379" s="89"/>
    </row>
    <row r="380" spans="1:16" ht="14.25" customHeight="1">
      <c r="A380" s="399" t="s">
        <v>47</v>
      </c>
      <c r="B380" s="454" t="s">
        <v>395</v>
      </c>
      <c r="C380" s="126" t="s">
        <v>401</v>
      </c>
      <c r="D380" s="83">
        <f>SUM(D381:D387)</f>
        <v>11967.8</v>
      </c>
      <c r="E380" s="83">
        <f aca="true" t="shared" si="64" ref="E380:N380">SUM(E381:E387)</f>
        <v>11967.8</v>
      </c>
      <c r="F380" s="83">
        <f t="shared" si="64"/>
        <v>3390</v>
      </c>
      <c r="G380" s="83">
        <f t="shared" si="64"/>
        <v>3390</v>
      </c>
      <c r="H380" s="83">
        <f t="shared" si="64"/>
        <v>7470</v>
      </c>
      <c r="I380" s="83">
        <f t="shared" si="64"/>
        <v>7385</v>
      </c>
      <c r="J380" s="83">
        <f t="shared" si="64"/>
        <v>11079.8</v>
      </c>
      <c r="K380" s="83">
        <f t="shared" si="64"/>
        <v>10720</v>
      </c>
      <c r="L380" s="83">
        <f t="shared" si="64"/>
        <v>14851.2</v>
      </c>
      <c r="M380" s="83">
        <f t="shared" si="64"/>
        <v>14851.2</v>
      </c>
      <c r="N380" s="83">
        <f t="shared" si="64"/>
        <v>11047.5</v>
      </c>
      <c r="O380" s="83">
        <f>SUM(O381:O387)</f>
        <v>11047.5</v>
      </c>
      <c r="P380" s="89"/>
    </row>
    <row r="381" spans="1:16" ht="14.25" customHeight="1">
      <c r="A381" s="399"/>
      <c r="B381" s="454"/>
      <c r="C381" s="126" t="s">
        <v>402</v>
      </c>
      <c r="D381" s="84"/>
      <c r="E381" s="84"/>
      <c r="F381" s="83"/>
      <c r="G381" s="83"/>
      <c r="H381" s="83"/>
      <c r="I381" s="83"/>
      <c r="J381" s="83"/>
      <c r="K381" s="83"/>
      <c r="L381" s="84"/>
      <c r="M381" s="84"/>
      <c r="N381" s="84"/>
      <c r="O381" s="84"/>
      <c r="P381" s="89"/>
    </row>
    <row r="382" spans="1:16" ht="11.25" customHeight="1">
      <c r="A382" s="399"/>
      <c r="B382" s="454"/>
      <c r="C382" s="126" t="s">
        <v>407</v>
      </c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9"/>
    </row>
    <row r="383" spans="1:16" ht="14.25" customHeight="1">
      <c r="A383" s="399"/>
      <c r="B383" s="454"/>
      <c r="C383" s="126" t="s">
        <v>403</v>
      </c>
      <c r="D383" s="83">
        <f>D415</f>
        <v>11967.8</v>
      </c>
      <c r="E383" s="83">
        <f aca="true" t="shared" si="65" ref="E383:N383">E415</f>
        <v>11967.8</v>
      </c>
      <c r="F383" s="83">
        <f t="shared" si="65"/>
        <v>3390</v>
      </c>
      <c r="G383" s="83">
        <f t="shared" si="65"/>
        <v>3390</v>
      </c>
      <c r="H383" s="83">
        <f t="shared" si="65"/>
        <v>7470</v>
      </c>
      <c r="I383" s="83">
        <f t="shared" si="65"/>
        <v>7385</v>
      </c>
      <c r="J383" s="83">
        <f t="shared" si="65"/>
        <v>11079.8</v>
      </c>
      <c r="K383" s="83">
        <f t="shared" si="65"/>
        <v>10720</v>
      </c>
      <c r="L383" s="83">
        <f t="shared" si="65"/>
        <v>14851.2</v>
      </c>
      <c r="M383" s="83">
        <f t="shared" si="65"/>
        <v>14851.2</v>
      </c>
      <c r="N383" s="83">
        <f t="shared" si="65"/>
        <v>11047.5</v>
      </c>
      <c r="O383" s="83">
        <f>O415</f>
        <v>11047.5</v>
      </c>
      <c r="P383" s="89"/>
    </row>
    <row r="384" spans="1:16" ht="14.25" customHeight="1">
      <c r="A384" s="399"/>
      <c r="B384" s="454"/>
      <c r="C384" s="126" t="s">
        <v>37</v>
      </c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9"/>
    </row>
    <row r="385" spans="1:16" ht="12" customHeight="1">
      <c r="A385" s="399"/>
      <c r="B385" s="454"/>
      <c r="C385" s="126" t="s">
        <v>405</v>
      </c>
      <c r="D385" s="84"/>
      <c r="E385" s="84"/>
      <c r="F385" s="83"/>
      <c r="G385" s="83"/>
      <c r="H385" s="83"/>
      <c r="I385" s="83"/>
      <c r="J385" s="83"/>
      <c r="K385" s="83"/>
      <c r="L385" s="84"/>
      <c r="M385" s="84"/>
      <c r="N385" s="84"/>
      <c r="O385" s="84"/>
      <c r="P385" s="89"/>
    </row>
    <row r="386" spans="1:16" ht="14.25" customHeight="1">
      <c r="A386" s="399"/>
      <c r="B386" s="454"/>
      <c r="C386" s="126" t="s">
        <v>44</v>
      </c>
      <c r="D386" s="84"/>
      <c r="E386" s="84"/>
      <c r="F386" s="83"/>
      <c r="G386" s="83"/>
      <c r="H386" s="83"/>
      <c r="I386" s="83"/>
      <c r="J386" s="83"/>
      <c r="K386" s="83"/>
      <c r="L386" s="84"/>
      <c r="M386" s="84"/>
      <c r="N386" s="84"/>
      <c r="O386" s="84"/>
      <c r="P386" s="89"/>
    </row>
    <row r="387" spans="1:16" ht="14.25" customHeight="1">
      <c r="A387" s="399"/>
      <c r="B387" s="454"/>
      <c r="C387" s="126" t="s">
        <v>406</v>
      </c>
      <c r="D387" s="84"/>
      <c r="E387" s="84"/>
      <c r="F387" s="83"/>
      <c r="G387" s="83"/>
      <c r="H387" s="83"/>
      <c r="I387" s="83"/>
      <c r="J387" s="83"/>
      <c r="K387" s="83"/>
      <c r="L387" s="84"/>
      <c r="M387" s="84"/>
      <c r="N387" s="84"/>
      <c r="O387" s="84"/>
      <c r="P387" s="89"/>
    </row>
    <row r="388" spans="1:16" ht="14.25" customHeight="1">
      <c r="A388" s="399" t="s">
        <v>211</v>
      </c>
      <c r="B388" s="454" t="s">
        <v>809</v>
      </c>
      <c r="C388" s="126" t="s">
        <v>401</v>
      </c>
      <c r="D388" s="83">
        <f>SUM(D390:D395)</f>
        <v>7408.1</v>
      </c>
      <c r="E388" s="83">
        <f aca="true" t="shared" si="66" ref="E388:O388">SUM(E390:E395)</f>
        <v>7370.9</v>
      </c>
      <c r="F388" s="83">
        <f t="shared" si="66"/>
        <v>1756.7</v>
      </c>
      <c r="G388" s="83">
        <f t="shared" si="66"/>
        <v>1656</v>
      </c>
      <c r="H388" s="83">
        <f t="shared" si="66"/>
        <v>4327.9</v>
      </c>
      <c r="I388" s="83">
        <f t="shared" si="66"/>
        <v>3687.1</v>
      </c>
      <c r="J388" s="83">
        <f t="shared" si="66"/>
        <v>6464.4</v>
      </c>
      <c r="K388" s="83">
        <f t="shared" si="66"/>
        <v>5868.2</v>
      </c>
      <c r="L388" s="83">
        <f t="shared" si="66"/>
        <v>8578.8</v>
      </c>
      <c r="M388" s="83">
        <f t="shared" si="66"/>
        <v>8545.5</v>
      </c>
      <c r="N388" s="83">
        <f t="shared" si="66"/>
        <v>7439.5</v>
      </c>
      <c r="O388" s="83">
        <f t="shared" si="66"/>
        <v>7439.5</v>
      </c>
      <c r="P388" s="89"/>
    </row>
    <row r="389" spans="1:16" ht="14.25" customHeight="1">
      <c r="A389" s="399"/>
      <c r="B389" s="454"/>
      <c r="C389" s="126" t="s">
        <v>402</v>
      </c>
      <c r="D389" s="84"/>
      <c r="E389" s="84"/>
      <c r="F389" s="83"/>
      <c r="G389" s="83"/>
      <c r="H389" s="83"/>
      <c r="I389" s="83"/>
      <c r="J389" s="83"/>
      <c r="K389" s="83"/>
      <c r="L389" s="84"/>
      <c r="M389" s="84"/>
      <c r="N389" s="84"/>
      <c r="O389" s="84"/>
      <c r="P389" s="89"/>
    </row>
    <row r="390" spans="1:16" ht="14.25" customHeight="1">
      <c r="A390" s="399"/>
      <c r="B390" s="454"/>
      <c r="C390" s="126" t="s">
        <v>407</v>
      </c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9"/>
    </row>
    <row r="391" spans="1:16" ht="14.25" customHeight="1">
      <c r="A391" s="399"/>
      <c r="B391" s="454"/>
      <c r="C391" s="126" t="s">
        <v>403</v>
      </c>
      <c r="D391" s="83">
        <f>D423</f>
        <v>7408.1</v>
      </c>
      <c r="E391" s="83">
        <f aca="true" t="shared" si="67" ref="E391:O391">E423</f>
        <v>7370.9</v>
      </c>
      <c r="F391" s="83">
        <f t="shared" si="67"/>
        <v>1756.7</v>
      </c>
      <c r="G391" s="83">
        <f t="shared" si="67"/>
        <v>1656</v>
      </c>
      <c r="H391" s="83">
        <f t="shared" si="67"/>
        <v>4327.9</v>
      </c>
      <c r="I391" s="83">
        <f t="shared" si="67"/>
        <v>3687.1</v>
      </c>
      <c r="J391" s="83">
        <f t="shared" si="67"/>
        <v>6464.4</v>
      </c>
      <c r="K391" s="83">
        <f t="shared" si="67"/>
        <v>5868.2</v>
      </c>
      <c r="L391" s="83">
        <f t="shared" si="67"/>
        <v>8578.8</v>
      </c>
      <c r="M391" s="83">
        <f t="shared" si="67"/>
        <v>8545.5</v>
      </c>
      <c r="N391" s="83">
        <f t="shared" si="67"/>
        <v>7439.5</v>
      </c>
      <c r="O391" s="83">
        <f t="shared" si="67"/>
        <v>7439.5</v>
      </c>
      <c r="P391" s="89"/>
    </row>
    <row r="392" spans="1:16" ht="14.25" customHeight="1">
      <c r="A392" s="399"/>
      <c r="B392" s="454"/>
      <c r="C392" s="126" t="s">
        <v>37</v>
      </c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9"/>
    </row>
    <row r="393" spans="1:16" ht="13.5" customHeight="1">
      <c r="A393" s="399"/>
      <c r="B393" s="454"/>
      <c r="C393" s="126" t="s">
        <v>405</v>
      </c>
      <c r="D393" s="84"/>
      <c r="E393" s="84"/>
      <c r="F393" s="83"/>
      <c r="G393" s="83"/>
      <c r="H393" s="83"/>
      <c r="I393" s="83"/>
      <c r="J393" s="83"/>
      <c r="K393" s="83"/>
      <c r="L393" s="84"/>
      <c r="M393" s="84"/>
      <c r="N393" s="84"/>
      <c r="O393" s="84"/>
      <c r="P393" s="89"/>
    </row>
    <row r="394" spans="1:16" ht="14.25" customHeight="1">
      <c r="A394" s="399"/>
      <c r="B394" s="454"/>
      <c r="C394" s="126" t="s">
        <v>44</v>
      </c>
      <c r="D394" s="84"/>
      <c r="E394" s="84"/>
      <c r="F394" s="83"/>
      <c r="G394" s="83"/>
      <c r="H394" s="83"/>
      <c r="I394" s="83"/>
      <c r="J394" s="83"/>
      <c r="K394" s="83"/>
      <c r="L394" s="84"/>
      <c r="M394" s="84"/>
      <c r="N394" s="84"/>
      <c r="O394" s="84"/>
      <c r="P394" s="89"/>
    </row>
    <row r="395" spans="1:16" ht="14.25" customHeight="1">
      <c r="A395" s="399"/>
      <c r="B395" s="454"/>
      <c r="C395" s="126" t="s">
        <v>406</v>
      </c>
      <c r="D395" s="84"/>
      <c r="E395" s="84"/>
      <c r="F395" s="83"/>
      <c r="G395" s="83"/>
      <c r="H395" s="83"/>
      <c r="I395" s="83"/>
      <c r="J395" s="83"/>
      <c r="K395" s="83"/>
      <c r="L395" s="84"/>
      <c r="M395" s="84"/>
      <c r="N395" s="84"/>
      <c r="O395" s="84"/>
      <c r="P395" s="89"/>
    </row>
    <row r="396" spans="1:16" ht="12.75">
      <c r="A396" s="321" t="s">
        <v>408</v>
      </c>
      <c r="B396" s="455" t="s">
        <v>815</v>
      </c>
      <c r="C396" s="126" t="s">
        <v>401</v>
      </c>
      <c r="D396" s="85">
        <f>SUM(D398:D403)</f>
        <v>347.8</v>
      </c>
      <c r="E396" s="85">
        <f aca="true" t="shared" si="68" ref="E396:O396">SUM(E398:E403)</f>
        <v>347.8</v>
      </c>
      <c r="F396" s="85">
        <f t="shared" si="68"/>
        <v>100.5</v>
      </c>
      <c r="G396" s="85">
        <f t="shared" si="68"/>
        <v>80.4</v>
      </c>
      <c r="H396" s="85">
        <f t="shared" si="68"/>
        <v>201</v>
      </c>
      <c r="I396" s="85">
        <f t="shared" si="68"/>
        <v>159</v>
      </c>
      <c r="J396" s="85">
        <f t="shared" si="68"/>
        <v>301.5</v>
      </c>
      <c r="K396" s="85">
        <f t="shared" si="68"/>
        <v>235.4</v>
      </c>
      <c r="L396" s="85">
        <f t="shared" si="68"/>
        <v>400.3</v>
      </c>
      <c r="M396" s="85">
        <f t="shared" si="68"/>
        <v>400.3</v>
      </c>
      <c r="N396" s="85">
        <f t="shared" si="68"/>
        <v>400</v>
      </c>
      <c r="O396" s="85">
        <f t="shared" si="68"/>
        <v>400</v>
      </c>
      <c r="P396" s="90"/>
    </row>
    <row r="397" spans="1:16" ht="12.75">
      <c r="A397" s="322"/>
      <c r="B397" s="456"/>
      <c r="C397" s="126" t="s">
        <v>402</v>
      </c>
      <c r="D397" s="86"/>
      <c r="E397" s="86"/>
      <c r="F397" s="85"/>
      <c r="G397" s="85"/>
      <c r="H397" s="85"/>
      <c r="I397" s="85"/>
      <c r="J397" s="85"/>
      <c r="K397" s="85"/>
      <c r="L397" s="86"/>
      <c r="M397" s="86"/>
      <c r="N397" s="86"/>
      <c r="O397" s="86"/>
      <c r="P397" s="90"/>
    </row>
    <row r="398" spans="1:16" ht="12.75">
      <c r="A398" s="322"/>
      <c r="B398" s="456"/>
      <c r="C398" s="126" t="s">
        <v>11</v>
      </c>
      <c r="D398" s="86"/>
      <c r="E398" s="86"/>
      <c r="F398" s="85"/>
      <c r="G398" s="85"/>
      <c r="H398" s="85"/>
      <c r="I398" s="85"/>
      <c r="J398" s="85"/>
      <c r="K398" s="85"/>
      <c r="L398" s="86"/>
      <c r="M398" s="86"/>
      <c r="N398" s="86"/>
      <c r="O398" s="86"/>
      <c r="P398" s="90"/>
    </row>
    <row r="399" spans="1:16" ht="12.75">
      <c r="A399" s="322"/>
      <c r="B399" s="456"/>
      <c r="C399" s="126" t="s">
        <v>403</v>
      </c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90"/>
    </row>
    <row r="400" spans="1:16" ht="12.75">
      <c r="A400" s="322"/>
      <c r="B400" s="456"/>
      <c r="C400" s="126" t="s">
        <v>37</v>
      </c>
      <c r="D400" s="86">
        <v>347.8</v>
      </c>
      <c r="E400" s="86">
        <v>347.8</v>
      </c>
      <c r="F400" s="85">
        <v>100.5</v>
      </c>
      <c r="G400" s="85">
        <v>80.4</v>
      </c>
      <c r="H400" s="85">
        <v>201</v>
      </c>
      <c r="I400" s="85">
        <v>159</v>
      </c>
      <c r="J400" s="85">
        <v>301.5</v>
      </c>
      <c r="K400" s="85">
        <v>235.4</v>
      </c>
      <c r="L400" s="86">
        <v>400.3</v>
      </c>
      <c r="M400" s="86">
        <v>400.3</v>
      </c>
      <c r="N400" s="86">
        <v>400</v>
      </c>
      <c r="O400" s="86">
        <v>400</v>
      </c>
      <c r="P400" s="90"/>
    </row>
    <row r="401" spans="1:16" ht="12.75" customHeight="1">
      <c r="A401" s="322"/>
      <c r="B401" s="456"/>
      <c r="C401" s="126" t="s">
        <v>405</v>
      </c>
      <c r="D401" s="86"/>
      <c r="E401" s="86"/>
      <c r="F401" s="85"/>
      <c r="G401" s="85"/>
      <c r="H401" s="85"/>
      <c r="I401" s="85"/>
      <c r="J401" s="85"/>
      <c r="K401" s="85"/>
      <c r="L401" s="86"/>
      <c r="M401" s="86"/>
      <c r="N401" s="86"/>
      <c r="O401" s="86"/>
      <c r="P401" s="90"/>
    </row>
    <row r="402" spans="1:16" ht="22.5">
      <c r="A402" s="322"/>
      <c r="B402" s="456"/>
      <c r="C402" s="126" t="s">
        <v>44</v>
      </c>
      <c r="D402" s="86"/>
      <c r="E402" s="86"/>
      <c r="F402" s="85"/>
      <c r="G402" s="85"/>
      <c r="H402" s="85"/>
      <c r="I402" s="85"/>
      <c r="J402" s="85"/>
      <c r="K402" s="85"/>
      <c r="L402" s="86"/>
      <c r="M402" s="86"/>
      <c r="N402" s="86"/>
      <c r="O402" s="86"/>
      <c r="P402" s="90"/>
    </row>
    <row r="403" spans="1:16" ht="12.75">
      <c r="A403" s="323"/>
      <c r="B403" s="457"/>
      <c r="C403" s="126" t="s">
        <v>406</v>
      </c>
      <c r="D403" s="86"/>
      <c r="E403" s="86"/>
      <c r="F403" s="85"/>
      <c r="G403" s="85"/>
      <c r="H403" s="85"/>
      <c r="I403" s="85"/>
      <c r="J403" s="85"/>
      <c r="K403" s="85"/>
      <c r="L403" s="86"/>
      <c r="M403" s="86"/>
      <c r="N403" s="86"/>
      <c r="O403" s="86"/>
      <c r="P403" s="90"/>
    </row>
    <row r="404" spans="1:16" ht="12.75">
      <c r="A404" s="321" t="s">
        <v>408</v>
      </c>
      <c r="B404" s="455" t="s">
        <v>816</v>
      </c>
      <c r="C404" s="126" t="s">
        <v>401</v>
      </c>
      <c r="D404" s="85">
        <f>SUM(D406:D411)</f>
        <v>151.6</v>
      </c>
      <c r="E404" s="85">
        <f aca="true" t="shared" si="69" ref="E404:O404">SUM(E406:E411)</f>
        <v>151.6</v>
      </c>
      <c r="F404" s="85">
        <f t="shared" si="69"/>
        <v>0</v>
      </c>
      <c r="G404" s="85">
        <f t="shared" si="69"/>
        <v>0</v>
      </c>
      <c r="H404" s="85">
        <f t="shared" si="69"/>
        <v>54</v>
      </c>
      <c r="I404" s="85">
        <f t="shared" si="69"/>
        <v>42.5</v>
      </c>
      <c r="J404" s="85">
        <f t="shared" si="69"/>
        <v>169.9</v>
      </c>
      <c r="K404" s="85">
        <f t="shared" si="69"/>
        <v>169.9</v>
      </c>
      <c r="L404" s="85">
        <f t="shared" si="69"/>
        <v>169.9</v>
      </c>
      <c r="M404" s="85">
        <f t="shared" si="69"/>
        <v>169.9</v>
      </c>
      <c r="N404" s="85">
        <f t="shared" si="69"/>
        <v>154.5</v>
      </c>
      <c r="O404" s="85">
        <f t="shared" si="69"/>
        <v>154.5</v>
      </c>
      <c r="P404" s="90"/>
    </row>
    <row r="405" spans="1:16" ht="12.75">
      <c r="A405" s="322"/>
      <c r="B405" s="456"/>
      <c r="C405" s="126" t="s">
        <v>402</v>
      </c>
      <c r="D405" s="86"/>
      <c r="E405" s="86"/>
      <c r="F405" s="85"/>
      <c r="G405" s="85"/>
      <c r="H405" s="85"/>
      <c r="I405" s="85"/>
      <c r="J405" s="85"/>
      <c r="K405" s="85"/>
      <c r="L405" s="86"/>
      <c r="M405" s="86"/>
      <c r="N405" s="86"/>
      <c r="O405" s="86"/>
      <c r="P405" s="90"/>
    </row>
    <row r="406" spans="1:16" ht="12.75">
      <c r="A406" s="322"/>
      <c r="B406" s="456"/>
      <c r="C406" s="126" t="s">
        <v>11</v>
      </c>
      <c r="D406" s="86"/>
      <c r="E406" s="86"/>
      <c r="F406" s="85"/>
      <c r="G406" s="85"/>
      <c r="H406" s="85"/>
      <c r="I406" s="85"/>
      <c r="J406" s="85"/>
      <c r="K406" s="85"/>
      <c r="L406" s="86"/>
      <c r="M406" s="86"/>
      <c r="N406" s="86"/>
      <c r="O406" s="86"/>
      <c r="P406" s="90"/>
    </row>
    <row r="407" spans="1:16" ht="12.75">
      <c r="A407" s="322"/>
      <c r="B407" s="456"/>
      <c r="C407" s="126" t="s">
        <v>403</v>
      </c>
      <c r="D407" s="85">
        <v>151.6</v>
      </c>
      <c r="E407" s="85">
        <v>151.6</v>
      </c>
      <c r="F407" s="85">
        <v>0</v>
      </c>
      <c r="G407" s="85">
        <v>0</v>
      </c>
      <c r="H407" s="85">
        <v>54</v>
      </c>
      <c r="I407" s="85">
        <v>42.5</v>
      </c>
      <c r="J407" s="85">
        <v>169.9</v>
      </c>
      <c r="K407" s="85">
        <v>169.9</v>
      </c>
      <c r="L407" s="85">
        <v>169.9</v>
      </c>
      <c r="M407" s="85">
        <v>169.9</v>
      </c>
      <c r="N407" s="85">
        <v>154.5</v>
      </c>
      <c r="O407" s="85">
        <v>154.5</v>
      </c>
      <c r="P407" s="90"/>
    </row>
    <row r="408" spans="1:16" ht="12.75">
      <c r="A408" s="322"/>
      <c r="B408" s="456"/>
      <c r="C408" s="126" t="s">
        <v>37</v>
      </c>
      <c r="D408" s="86"/>
      <c r="E408" s="86"/>
      <c r="F408" s="85"/>
      <c r="G408" s="85"/>
      <c r="H408" s="85"/>
      <c r="I408" s="85"/>
      <c r="J408" s="85"/>
      <c r="K408" s="85"/>
      <c r="L408" s="86"/>
      <c r="M408" s="86"/>
      <c r="N408" s="86"/>
      <c r="O408" s="86"/>
      <c r="P408" s="90"/>
    </row>
    <row r="409" spans="1:16" ht="11.25" customHeight="1">
      <c r="A409" s="322"/>
      <c r="B409" s="456"/>
      <c r="C409" s="126" t="s">
        <v>405</v>
      </c>
      <c r="D409" s="86"/>
      <c r="E409" s="86"/>
      <c r="F409" s="85"/>
      <c r="G409" s="85"/>
      <c r="H409" s="85"/>
      <c r="I409" s="85"/>
      <c r="J409" s="85"/>
      <c r="K409" s="85"/>
      <c r="L409" s="86"/>
      <c r="M409" s="86"/>
      <c r="N409" s="86"/>
      <c r="O409" s="86"/>
      <c r="P409" s="90"/>
    </row>
    <row r="410" spans="1:16" ht="22.5">
      <c r="A410" s="322"/>
      <c r="B410" s="456"/>
      <c r="C410" s="126" t="s">
        <v>44</v>
      </c>
      <c r="D410" s="86"/>
      <c r="E410" s="86"/>
      <c r="F410" s="85"/>
      <c r="G410" s="85"/>
      <c r="H410" s="85"/>
      <c r="I410" s="85"/>
      <c r="J410" s="85"/>
      <c r="K410" s="85"/>
      <c r="L410" s="86"/>
      <c r="M410" s="86"/>
      <c r="N410" s="86"/>
      <c r="O410" s="86"/>
      <c r="P410" s="90"/>
    </row>
    <row r="411" spans="1:16" ht="12.75">
      <c r="A411" s="323"/>
      <c r="B411" s="457"/>
      <c r="C411" s="126" t="s">
        <v>406</v>
      </c>
      <c r="D411" s="86"/>
      <c r="E411" s="86"/>
      <c r="F411" s="85"/>
      <c r="G411" s="85"/>
      <c r="H411" s="85"/>
      <c r="I411" s="85"/>
      <c r="J411" s="85"/>
      <c r="K411" s="85"/>
      <c r="L411" s="86"/>
      <c r="M411" s="86"/>
      <c r="N411" s="86"/>
      <c r="O411" s="86"/>
      <c r="P411" s="90"/>
    </row>
    <row r="412" spans="1:16" ht="12.75">
      <c r="A412" s="321" t="s">
        <v>409</v>
      </c>
      <c r="B412" s="455" t="s">
        <v>871</v>
      </c>
      <c r="C412" s="126" t="s">
        <v>401</v>
      </c>
      <c r="D412" s="85">
        <f>SUM(D414:D419)</f>
        <v>11967.8</v>
      </c>
      <c r="E412" s="85">
        <f aca="true" t="shared" si="70" ref="E412:O412">SUM(E414:E419)</f>
        <v>11967.8</v>
      </c>
      <c r="F412" s="85">
        <f t="shared" si="70"/>
        <v>3390</v>
      </c>
      <c r="G412" s="85">
        <f t="shared" si="70"/>
        <v>3390</v>
      </c>
      <c r="H412" s="85">
        <f t="shared" si="70"/>
        <v>7470</v>
      </c>
      <c r="I412" s="85">
        <f t="shared" si="70"/>
        <v>7385</v>
      </c>
      <c r="J412" s="85">
        <f t="shared" si="70"/>
        <v>11079.8</v>
      </c>
      <c r="K412" s="85">
        <f t="shared" si="70"/>
        <v>10720</v>
      </c>
      <c r="L412" s="85">
        <f t="shared" si="70"/>
        <v>14851.2</v>
      </c>
      <c r="M412" s="85">
        <f t="shared" si="70"/>
        <v>14851.2</v>
      </c>
      <c r="N412" s="85">
        <f t="shared" si="70"/>
        <v>11047.5</v>
      </c>
      <c r="O412" s="85">
        <f t="shared" si="70"/>
        <v>11047.5</v>
      </c>
      <c r="P412" s="90"/>
    </row>
    <row r="413" spans="1:16" ht="12.75">
      <c r="A413" s="322"/>
      <c r="B413" s="456"/>
      <c r="C413" s="126" t="s">
        <v>402</v>
      </c>
      <c r="D413" s="86"/>
      <c r="E413" s="86"/>
      <c r="F413" s="85"/>
      <c r="G413" s="85"/>
      <c r="H413" s="85"/>
      <c r="I413" s="85"/>
      <c r="J413" s="85"/>
      <c r="K413" s="85"/>
      <c r="L413" s="86"/>
      <c r="M413" s="86"/>
      <c r="N413" s="86"/>
      <c r="O413" s="86"/>
      <c r="P413" s="90"/>
    </row>
    <row r="414" spans="1:16" ht="12.75">
      <c r="A414" s="322"/>
      <c r="B414" s="456"/>
      <c r="C414" s="126" t="s">
        <v>11</v>
      </c>
      <c r="D414" s="86"/>
      <c r="E414" s="86"/>
      <c r="F414" s="85"/>
      <c r="G414" s="85"/>
      <c r="H414" s="85"/>
      <c r="I414" s="85"/>
      <c r="J414" s="85"/>
      <c r="K414" s="85"/>
      <c r="L414" s="86"/>
      <c r="M414" s="86"/>
      <c r="N414" s="86"/>
      <c r="O414" s="86"/>
      <c r="P414" s="90"/>
    </row>
    <row r="415" spans="1:16" ht="12.75">
      <c r="A415" s="322"/>
      <c r="B415" s="456"/>
      <c r="C415" s="126" t="s">
        <v>403</v>
      </c>
      <c r="D415" s="85">
        <v>11967.8</v>
      </c>
      <c r="E415" s="85">
        <v>11967.8</v>
      </c>
      <c r="F415" s="85">
        <v>3390</v>
      </c>
      <c r="G415" s="85">
        <v>3390</v>
      </c>
      <c r="H415" s="85">
        <v>7470</v>
      </c>
      <c r="I415" s="85">
        <v>7385</v>
      </c>
      <c r="J415" s="85">
        <v>11079.8</v>
      </c>
      <c r="K415" s="85">
        <v>10720</v>
      </c>
      <c r="L415" s="85">
        <v>14851.2</v>
      </c>
      <c r="M415" s="85">
        <v>14851.2</v>
      </c>
      <c r="N415" s="85">
        <v>11047.5</v>
      </c>
      <c r="O415" s="85">
        <v>11047.5</v>
      </c>
      <c r="P415" s="90"/>
    </row>
    <row r="416" spans="1:16" ht="12.75">
      <c r="A416" s="322"/>
      <c r="B416" s="456"/>
      <c r="C416" s="126" t="s">
        <v>37</v>
      </c>
      <c r="D416" s="86"/>
      <c r="E416" s="86"/>
      <c r="F416" s="85"/>
      <c r="G416" s="85"/>
      <c r="H416" s="85"/>
      <c r="I416" s="85"/>
      <c r="J416" s="85"/>
      <c r="K416" s="85"/>
      <c r="L416" s="86"/>
      <c r="M416" s="86"/>
      <c r="N416" s="86"/>
      <c r="O416" s="86"/>
      <c r="P416" s="90"/>
    </row>
    <row r="417" spans="1:16" ht="12" customHeight="1">
      <c r="A417" s="322"/>
      <c r="B417" s="456"/>
      <c r="C417" s="126" t="s">
        <v>405</v>
      </c>
      <c r="D417" s="86"/>
      <c r="E417" s="86"/>
      <c r="F417" s="85"/>
      <c r="G417" s="85"/>
      <c r="H417" s="85"/>
      <c r="I417" s="85"/>
      <c r="J417" s="85"/>
      <c r="K417" s="85"/>
      <c r="L417" s="86"/>
      <c r="M417" s="86"/>
      <c r="N417" s="86"/>
      <c r="O417" s="86"/>
      <c r="P417" s="90"/>
    </row>
    <row r="418" spans="1:16" ht="22.5">
      <c r="A418" s="322"/>
      <c r="B418" s="456"/>
      <c r="C418" s="126" t="s">
        <v>44</v>
      </c>
      <c r="D418" s="86"/>
      <c r="E418" s="86"/>
      <c r="F418" s="85"/>
      <c r="G418" s="85"/>
      <c r="H418" s="85"/>
      <c r="I418" s="85"/>
      <c r="J418" s="85"/>
      <c r="K418" s="85"/>
      <c r="L418" s="86"/>
      <c r="M418" s="86"/>
      <c r="N418" s="86"/>
      <c r="O418" s="86"/>
      <c r="P418" s="90"/>
    </row>
    <row r="419" spans="1:16" ht="12.75">
      <c r="A419" s="323"/>
      <c r="B419" s="457"/>
      <c r="C419" s="126" t="s">
        <v>406</v>
      </c>
      <c r="D419" s="86"/>
      <c r="E419" s="86"/>
      <c r="F419" s="85"/>
      <c r="G419" s="85"/>
      <c r="H419" s="85"/>
      <c r="I419" s="85"/>
      <c r="J419" s="85"/>
      <c r="K419" s="85"/>
      <c r="L419" s="86"/>
      <c r="M419" s="86"/>
      <c r="N419" s="86"/>
      <c r="O419" s="86"/>
      <c r="P419" s="90"/>
    </row>
    <row r="420" spans="1:16" ht="12.75">
      <c r="A420" s="321" t="s">
        <v>410</v>
      </c>
      <c r="B420" s="455" t="s">
        <v>872</v>
      </c>
      <c r="C420" s="126" t="s">
        <v>401</v>
      </c>
      <c r="D420" s="85">
        <f>SUM(D422:D427)</f>
        <v>7408.1</v>
      </c>
      <c r="E420" s="85">
        <f aca="true" t="shared" si="71" ref="E420:O420">SUM(E422:E427)</f>
        <v>7370.9</v>
      </c>
      <c r="F420" s="85">
        <f t="shared" si="71"/>
        <v>1756.7</v>
      </c>
      <c r="G420" s="85">
        <f t="shared" si="71"/>
        <v>1656</v>
      </c>
      <c r="H420" s="85">
        <f t="shared" si="71"/>
        <v>4327.9</v>
      </c>
      <c r="I420" s="85">
        <f t="shared" si="71"/>
        <v>3687.1</v>
      </c>
      <c r="J420" s="85">
        <f t="shared" si="71"/>
        <v>6464.4</v>
      </c>
      <c r="K420" s="85">
        <f t="shared" si="71"/>
        <v>5868.2</v>
      </c>
      <c r="L420" s="85">
        <f t="shared" si="71"/>
        <v>8578.8</v>
      </c>
      <c r="M420" s="85">
        <f t="shared" si="71"/>
        <v>8545.5</v>
      </c>
      <c r="N420" s="85">
        <f t="shared" si="71"/>
        <v>7439.5</v>
      </c>
      <c r="O420" s="85">
        <f t="shared" si="71"/>
        <v>7439.5</v>
      </c>
      <c r="P420" s="90"/>
    </row>
    <row r="421" spans="1:16" ht="12.75">
      <c r="A421" s="322"/>
      <c r="B421" s="456"/>
      <c r="C421" s="126" t="s">
        <v>402</v>
      </c>
      <c r="D421" s="86"/>
      <c r="E421" s="86"/>
      <c r="F421" s="85"/>
      <c r="G421" s="85"/>
      <c r="H421" s="85"/>
      <c r="I421" s="85"/>
      <c r="J421" s="85"/>
      <c r="K421" s="85"/>
      <c r="L421" s="86"/>
      <c r="M421" s="86"/>
      <c r="N421" s="86"/>
      <c r="O421" s="86"/>
      <c r="P421" s="90"/>
    </row>
    <row r="422" spans="1:16" ht="12.75">
      <c r="A422" s="322"/>
      <c r="B422" s="456"/>
      <c r="C422" s="126" t="s">
        <v>11</v>
      </c>
      <c r="D422" s="86"/>
      <c r="E422" s="86"/>
      <c r="F422" s="85"/>
      <c r="G422" s="85"/>
      <c r="H422" s="85"/>
      <c r="I422" s="85"/>
      <c r="J422" s="85"/>
      <c r="K422" s="85"/>
      <c r="L422" s="86"/>
      <c r="M422" s="86"/>
      <c r="N422" s="86"/>
      <c r="O422" s="86"/>
      <c r="P422" s="90"/>
    </row>
    <row r="423" spans="1:16" ht="12.75">
      <c r="A423" s="322"/>
      <c r="B423" s="456"/>
      <c r="C423" s="126" t="s">
        <v>403</v>
      </c>
      <c r="D423" s="85">
        <v>7408.1</v>
      </c>
      <c r="E423" s="85">
        <v>7370.9</v>
      </c>
      <c r="F423" s="85">
        <v>1756.7</v>
      </c>
      <c r="G423" s="85">
        <v>1656</v>
      </c>
      <c r="H423" s="85">
        <v>4327.9</v>
      </c>
      <c r="I423" s="85">
        <v>3687.1</v>
      </c>
      <c r="J423" s="85">
        <v>6464.4</v>
      </c>
      <c r="K423" s="85">
        <v>5868.2</v>
      </c>
      <c r="L423" s="85">
        <v>8578.8</v>
      </c>
      <c r="M423" s="85">
        <v>8545.5</v>
      </c>
      <c r="N423" s="85">
        <v>7439.5</v>
      </c>
      <c r="O423" s="85">
        <v>7439.5</v>
      </c>
      <c r="P423" s="90"/>
    </row>
    <row r="424" spans="1:16" ht="12.75">
      <c r="A424" s="322"/>
      <c r="B424" s="456"/>
      <c r="C424" s="126" t="s">
        <v>37</v>
      </c>
      <c r="D424" s="86"/>
      <c r="E424" s="86"/>
      <c r="F424" s="85"/>
      <c r="G424" s="85"/>
      <c r="H424" s="85"/>
      <c r="I424" s="85"/>
      <c r="J424" s="85"/>
      <c r="K424" s="85"/>
      <c r="L424" s="86"/>
      <c r="M424" s="86"/>
      <c r="N424" s="86"/>
      <c r="O424" s="86"/>
      <c r="P424" s="90"/>
    </row>
    <row r="425" spans="1:16" ht="12.75" customHeight="1">
      <c r="A425" s="322"/>
      <c r="B425" s="456"/>
      <c r="C425" s="126" t="s">
        <v>405</v>
      </c>
      <c r="D425" s="86"/>
      <c r="E425" s="86"/>
      <c r="F425" s="85"/>
      <c r="G425" s="85"/>
      <c r="H425" s="85"/>
      <c r="I425" s="85"/>
      <c r="J425" s="85"/>
      <c r="K425" s="85"/>
      <c r="L425" s="86"/>
      <c r="M425" s="86"/>
      <c r="N425" s="86"/>
      <c r="O425" s="86"/>
      <c r="P425" s="90"/>
    </row>
    <row r="426" spans="1:16" ht="22.5">
      <c r="A426" s="322"/>
      <c r="B426" s="456"/>
      <c r="C426" s="126" t="s">
        <v>44</v>
      </c>
      <c r="D426" s="86"/>
      <c r="E426" s="86"/>
      <c r="F426" s="85"/>
      <c r="G426" s="85"/>
      <c r="H426" s="85"/>
      <c r="I426" s="85"/>
      <c r="J426" s="85"/>
      <c r="K426" s="85"/>
      <c r="L426" s="86"/>
      <c r="M426" s="86"/>
      <c r="N426" s="86"/>
      <c r="O426" s="86"/>
      <c r="P426" s="90"/>
    </row>
    <row r="427" spans="1:16" ht="12.75">
      <c r="A427" s="323"/>
      <c r="B427" s="457"/>
      <c r="C427" s="126" t="s">
        <v>406</v>
      </c>
      <c r="D427" s="86"/>
      <c r="E427" s="86"/>
      <c r="F427" s="85"/>
      <c r="G427" s="85"/>
      <c r="H427" s="85"/>
      <c r="I427" s="85"/>
      <c r="J427" s="85"/>
      <c r="K427" s="85"/>
      <c r="L427" s="86"/>
      <c r="M427" s="86"/>
      <c r="N427" s="86"/>
      <c r="O427" s="86"/>
      <c r="P427" s="90"/>
    </row>
    <row r="428" spans="1:16" ht="12.75">
      <c r="A428" s="406" t="s">
        <v>40</v>
      </c>
      <c r="B428" s="406" t="s">
        <v>495</v>
      </c>
      <c r="C428" s="104" t="s">
        <v>401</v>
      </c>
      <c r="D428" s="9">
        <f>SUM(D429:D435)</f>
        <v>755.6</v>
      </c>
      <c r="E428" s="9">
        <f aca="true" t="shared" si="72" ref="E428:O428">SUM(E429:E435)</f>
        <v>738.4</v>
      </c>
      <c r="F428" s="9">
        <f t="shared" si="72"/>
        <v>963</v>
      </c>
      <c r="G428" s="9">
        <f t="shared" si="72"/>
        <v>0</v>
      </c>
      <c r="H428" s="9">
        <f t="shared" si="72"/>
        <v>961.1</v>
      </c>
      <c r="I428" s="9">
        <f t="shared" si="72"/>
        <v>9.1</v>
      </c>
      <c r="J428" s="9">
        <f t="shared" si="72"/>
        <v>963</v>
      </c>
      <c r="K428" s="9">
        <f t="shared" si="72"/>
        <v>159.1</v>
      </c>
      <c r="L428" s="9">
        <f t="shared" si="72"/>
        <v>962.1</v>
      </c>
      <c r="M428" s="9">
        <f t="shared" si="72"/>
        <v>901.8000000000001</v>
      </c>
      <c r="N428" s="9">
        <f t="shared" si="72"/>
        <v>1112.8</v>
      </c>
      <c r="O428" s="9">
        <f t="shared" si="72"/>
        <v>1112.8</v>
      </c>
      <c r="P428" s="92"/>
    </row>
    <row r="429" spans="1:16" ht="12.75">
      <c r="A429" s="407"/>
      <c r="B429" s="407"/>
      <c r="C429" s="104" t="s">
        <v>402</v>
      </c>
      <c r="D429" s="10"/>
      <c r="E429" s="10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92"/>
    </row>
    <row r="430" spans="1:16" ht="12.75">
      <c r="A430" s="407"/>
      <c r="B430" s="407"/>
      <c r="C430" s="104" t="s">
        <v>11</v>
      </c>
      <c r="D430" s="11"/>
      <c r="E430" s="11"/>
      <c r="F430" s="11"/>
      <c r="G430" s="11"/>
      <c r="H430" s="11"/>
      <c r="I430" s="11"/>
      <c r="J430" s="11"/>
      <c r="K430" s="11"/>
      <c r="L430" s="12"/>
      <c r="M430" s="12"/>
      <c r="N430" s="12"/>
      <c r="O430" s="12"/>
      <c r="P430" s="101"/>
    </row>
    <row r="431" spans="1:16" ht="12.75">
      <c r="A431" s="407"/>
      <c r="B431" s="407"/>
      <c r="C431" s="104" t="s">
        <v>403</v>
      </c>
      <c r="D431" s="7"/>
      <c r="E431" s="7"/>
      <c r="F431" s="11"/>
      <c r="G431" s="11"/>
      <c r="H431" s="13"/>
      <c r="I431" s="11"/>
      <c r="J431" s="11"/>
      <c r="K431" s="11"/>
      <c r="L431" s="12"/>
      <c r="M431" s="12"/>
      <c r="N431" s="12"/>
      <c r="O431" s="12"/>
      <c r="P431" s="53"/>
    </row>
    <row r="432" spans="1:16" ht="12.75">
      <c r="A432" s="407"/>
      <c r="B432" s="407"/>
      <c r="C432" s="104" t="s">
        <v>404</v>
      </c>
      <c r="D432" s="7">
        <f>D440+D448</f>
        <v>755.6</v>
      </c>
      <c r="E432" s="7">
        <f aca="true" t="shared" si="73" ref="E432:O432">E440+E448</f>
        <v>738.4</v>
      </c>
      <c r="F432" s="7">
        <f t="shared" si="73"/>
        <v>963</v>
      </c>
      <c r="G432" s="7">
        <f t="shared" si="73"/>
        <v>0</v>
      </c>
      <c r="H432" s="7">
        <f t="shared" si="73"/>
        <v>961.1</v>
      </c>
      <c r="I432" s="7">
        <f t="shared" si="73"/>
        <v>9.1</v>
      </c>
      <c r="J432" s="7">
        <f t="shared" si="73"/>
        <v>963</v>
      </c>
      <c r="K432" s="7">
        <f t="shared" si="73"/>
        <v>159.1</v>
      </c>
      <c r="L432" s="7">
        <f t="shared" si="73"/>
        <v>962.1</v>
      </c>
      <c r="M432" s="7">
        <f t="shared" si="73"/>
        <v>901.8000000000001</v>
      </c>
      <c r="N432" s="7">
        <f t="shared" si="73"/>
        <v>1112.8</v>
      </c>
      <c r="O432" s="7">
        <f t="shared" si="73"/>
        <v>1112.8</v>
      </c>
      <c r="P432" s="53"/>
    </row>
    <row r="433" spans="1:16" ht="12.75" customHeight="1">
      <c r="A433" s="407"/>
      <c r="B433" s="407"/>
      <c r="C433" s="104" t="s">
        <v>405</v>
      </c>
      <c r="D433" s="7"/>
      <c r="E433" s="7"/>
      <c r="F433" s="11"/>
      <c r="G433" s="11"/>
      <c r="H433" s="11"/>
      <c r="I433" s="11"/>
      <c r="J433" s="11"/>
      <c r="K433" s="11"/>
      <c r="L433" s="12"/>
      <c r="M433" s="12"/>
      <c r="N433" s="14"/>
      <c r="O433" s="14"/>
      <c r="P433" s="53"/>
    </row>
    <row r="434" spans="1:16" ht="22.5">
      <c r="A434" s="407"/>
      <c r="B434" s="407"/>
      <c r="C434" s="104" t="s">
        <v>44</v>
      </c>
      <c r="D434" s="7"/>
      <c r="E434" s="7"/>
      <c r="F434" s="7"/>
      <c r="G434" s="7"/>
      <c r="H434" s="7"/>
      <c r="I434" s="7"/>
      <c r="J434" s="7"/>
      <c r="K434" s="7"/>
      <c r="L434" s="14"/>
      <c r="M434" s="14"/>
      <c r="N434" s="14"/>
      <c r="O434" s="14"/>
      <c r="P434" s="53"/>
    </row>
    <row r="435" spans="1:16" ht="12.75">
      <c r="A435" s="408"/>
      <c r="B435" s="408"/>
      <c r="C435" s="104" t="s">
        <v>406</v>
      </c>
      <c r="D435" s="7"/>
      <c r="E435" s="7"/>
      <c r="F435" s="7"/>
      <c r="G435" s="7"/>
      <c r="H435" s="7"/>
      <c r="I435" s="7"/>
      <c r="J435" s="7"/>
      <c r="K435" s="7"/>
      <c r="L435" s="14"/>
      <c r="M435" s="14"/>
      <c r="N435" s="14"/>
      <c r="O435" s="14"/>
      <c r="P435" s="53"/>
    </row>
    <row r="436" spans="1:16" ht="12.75">
      <c r="A436" s="399" t="s">
        <v>28</v>
      </c>
      <c r="B436" s="399" t="s">
        <v>599</v>
      </c>
      <c r="C436" s="104" t="s">
        <v>401</v>
      </c>
      <c r="D436" s="7">
        <f>SUM(D437:D443)</f>
        <v>745.6</v>
      </c>
      <c r="E436" s="7">
        <f aca="true" t="shared" si="74" ref="E436:O436">SUM(E437:E443)</f>
        <v>738.4</v>
      </c>
      <c r="F436" s="7">
        <f t="shared" si="74"/>
        <v>953</v>
      </c>
      <c r="G436" s="7">
        <f t="shared" si="74"/>
        <v>0</v>
      </c>
      <c r="H436" s="7">
        <f t="shared" si="74"/>
        <v>951.1</v>
      </c>
      <c r="I436" s="7">
        <f t="shared" si="74"/>
        <v>0</v>
      </c>
      <c r="J436" s="7">
        <f t="shared" si="74"/>
        <v>953</v>
      </c>
      <c r="K436" s="7">
        <f t="shared" si="74"/>
        <v>150</v>
      </c>
      <c r="L436" s="7">
        <f t="shared" si="74"/>
        <v>953</v>
      </c>
      <c r="M436" s="7">
        <f t="shared" si="74"/>
        <v>892.7</v>
      </c>
      <c r="N436" s="7">
        <f t="shared" si="74"/>
        <v>1102.8</v>
      </c>
      <c r="O436" s="7">
        <f t="shared" si="74"/>
        <v>1102.8</v>
      </c>
      <c r="P436" s="53"/>
    </row>
    <row r="437" spans="1:16" ht="12.75">
      <c r="A437" s="399"/>
      <c r="B437" s="399"/>
      <c r="C437" s="104" t="s">
        <v>402</v>
      </c>
      <c r="D437" s="7"/>
      <c r="E437" s="7"/>
      <c r="F437" s="7"/>
      <c r="G437" s="7"/>
      <c r="H437" s="15"/>
      <c r="I437" s="7"/>
      <c r="J437" s="7"/>
      <c r="K437" s="7"/>
      <c r="L437" s="14"/>
      <c r="M437" s="14"/>
      <c r="N437" s="14"/>
      <c r="O437" s="14"/>
      <c r="P437" s="53"/>
    </row>
    <row r="438" spans="1:16" ht="12.75">
      <c r="A438" s="399"/>
      <c r="B438" s="399"/>
      <c r="C438" s="104" t="s">
        <v>407</v>
      </c>
      <c r="D438" s="7"/>
      <c r="E438" s="7"/>
      <c r="F438" s="7"/>
      <c r="G438" s="7"/>
      <c r="H438" s="15"/>
      <c r="I438" s="7"/>
      <c r="J438" s="7"/>
      <c r="K438" s="7"/>
      <c r="L438" s="14"/>
      <c r="M438" s="14"/>
      <c r="N438" s="14"/>
      <c r="O438" s="14"/>
      <c r="P438" s="53"/>
    </row>
    <row r="439" spans="1:16" ht="12.75">
      <c r="A439" s="399"/>
      <c r="B439" s="399"/>
      <c r="C439" s="104" t="s">
        <v>403</v>
      </c>
      <c r="D439" s="7"/>
      <c r="E439" s="7"/>
      <c r="F439" s="7"/>
      <c r="G439" s="7"/>
      <c r="H439" s="15"/>
      <c r="I439" s="7"/>
      <c r="J439" s="15"/>
      <c r="K439" s="7"/>
      <c r="L439" s="14"/>
      <c r="M439" s="14"/>
      <c r="N439" s="14"/>
      <c r="O439" s="14"/>
      <c r="P439" s="53"/>
    </row>
    <row r="440" spans="1:16" ht="12.75">
      <c r="A440" s="399"/>
      <c r="B440" s="399"/>
      <c r="C440" s="104" t="s">
        <v>37</v>
      </c>
      <c r="D440" s="7">
        <v>745.6</v>
      </c>
      <c r="E440" s="7">
        <v>738.4</v>
      </c>
      <c r="F440" s="7">
        <v>953</v>
      </c>
      <c r="G440" s="7">
        <v>0</v>
      </c>
      <c r="H440" s="7">
        <v>951.1</v>
      </c>
      <c r="I440" s="7">
        <v>0</v>
      </c>
      <c r="J440" s="7">
        <v>953</v>
      </c>
      <c r="K440" s="7">
        <v>150</v>
      </c>
      <c r="L440" s="14">
        <v>953</v>
      </c>
      <c r="M440" s="14">
        <v>892.7</v>
      </c>
      <c r="N440" s="14">
        <v>1102.8</v>
      </c>
      <c r="O440" s="14">
        <v>1102.8</v>
      </c>
      <c r="P440" s="53"/>
    </row>
    <row r="441" spans="1:16" ht="13.5" customHeight="1">
      <c r="A441" s="399"/>
      <c r="B441" s="399"/>
      <c r="C441" s="104" t="s">
        <v>405</v>
      </c>
      <c r="D441" s="7"/>
      <c r="E441" s="7"/>
      <c r="F441" s="7"/>
      <c r="G441" s="7"/>
      <c r="H441" s="7"/>
      <c r="I441" s="7"/>
      <c r="J441" s="7"/>
      <c r="K441" s="7"/>
      <c r="L441" s="14"/>
      <c r="M441" s="14"/>
      <c r="N441" s="14"/>
      <c r="O441" s="14"/>
      <c r="P441" s="53"/>
    </row>
    <row r="442" spans="1:16" ht="22.5">
      <c r="A442" s="399"/>
      <c r="B442" s="399"/>
      <c r="C442" s="104" t="s">
        <v>44</v>
      </c>
      <c r="D442" s="7"/>
      <c r="E442" s="7"/>
      <c r="F442" s="7"/>
      <c r="G442" s="7"/>
      <c r="H442" s="7"/>
      <c r="I442" s="7"/>
      <c r="J442" s="7"/>
      <c r="K442" s="7"/>
      <c r="L442" s="14"/>
      <c r="M442" s="14"/>
      <c r="N442" s="14"/>
      <c r="O442" s="14"/>
      <c r="P442" s="53"/>
    </row>
    <row r="443" spans="1:16" ht="12.75">
      <c r="A443" s="399"/>
      <c r="B443" s="399"/>
      <c r="C443" s="104" t="s">
        <v>406</v>
      </c>
      <c r="D443" s="7"/>
      <c r="E443" s="7"/>
      <c r="F443" s="7"/>
      <c r="G443" s="7"/>
      <c r="H443" s="7"/>
      <c r="I443" s="7"/>
      <c r="J443" s="7"/>
      <c r="K443" s="7"/>
      <c r="L443" s="14"/>
      <c r="M443" s="14"/>
      <c r="N443" s="14"/>
      <c r="O443" s="14"/>
      <c r="P443" s="53"/>
    </row>
    <row r="444" spans="1:16" ht="12.75">
      <c r="A444" s="399" t="s">
        <v>47</v>
      </c>
      <c r="B444" s="399" t="s">
        <v>600</v>
      </c>
      <c r="C444" s="104" t="s">
        <v>401</v>
      </c>
      <c r="D444" s="7">
        <f>SUM(D445:D451)</f>
        <v>10</v>
      </c>
      <c r="E444" s="7">
        <f aca="true" t="shared" si="75" ref="E444:O444">SUM(E445:E451)</f>
        <v>0</v>
      </c>
      <c r="F444" s="7">
        <f t="shared" si="75"/>
        <v>10</v>
      </c>
      <c r="G444" s="7">
        <f t="shared" si="75"/>
        <v>0</v>
      </c>
      <c r="H444" s="7">
        <f t="shared" si="75"/>
        <v>10</v>
      </c>
      <c r="I444" s="7">
        <f t="shared" si="75"/>
        <v>9.1</v>
      </c>
      <c r="J444" s="7">
        <f t="shared" si="75"/>
        <v>10</v>
      </c>
      <c r="K444" s="7">
        <f t="shared" si="75"/>
        <v>9.1</v>
      </c>
      <c r="L444" s="7">
        <f t="shared" si="75"/>
        <v>9.1</v>
      </c>
      <c r="M444" s="7">
        <f t="shared" si="75"/>
        <v>9.1</v>
      </c>
      <c r="N444" s="7">
        <f t="shared" si="75"/>
        <v>10</v>
      </c>
      <c r="O444" s="7">
        <f t="shared" si="75"/>
        <v>10</v>
      </c>
      <c r="P444" s="53"/>
    </row>
    <row r="445" spans="1:16" ht="12.75">
      <c r="A445" s="399"/>
      <c r="B445" s="399"/>
      <c r="C445" s="104" t="s">
        <v>402</v>
      </c>
      <c r="D445" s="7"/>
      <c r="E445" s="7"/>
      <c r="F445" s="7"/>
      <c r="G445" s="7"/>
      <c r="H445" s="7"/>
      <c r="I445" s="7"/>
      <c r="J445" s="7"/>
      <c r="K445" s="7"/>
      <c r="L445" s="14"/>
      <c r="M445" s="14"/>
      <c r="N445" s="14"/>
      <c r="O445" s="14"/>
      <c r="P445" s="53"/>
    </row>
    <row r="446" spans="1:16" ht="12.75">
      <c r="A446" s="399"/>
      <c r="B446" s="399"/>
      <c r="C446" s="104" t="s">
        <v>601</v>
      </c>
      <c r="D446" s="7"/>
      <c r="E446" s="7"/>
      <c r="F446" s="7"/>
      <c r="G446" s="7"/>
      <c r="H446" s="7"/>
      <c r="I446" s="7"/>
      <c r="J446" s="7"/>
      <c r="K446" s="7"/>
      <c r="L446" s="14"/>
      <c r="M446" s="14"/>
      <c r="N446" s="14"/>
      <c r="O446" s="14"/>
      <c r="P446" s="53"/>
    </row>
    <row r="447" spans="1:16" ht="12.75">
      <c r="A447" s="399"/>
      <c r="B447" s="399"/>
      <c r="C447" s="104" t="s">
        <v>403</v>
      </c>
      <c r="D447" s="7"/>
      <c r="E447" s="7"/>
      <c r="F447" s="7"/>
      <c r="G447" s="7"/>
      <c r="H447" s="7"/>
      <c r="I447" s="7"/>
      <c r="J447" s="7"/>
      <c r="K447" s="7"/>
      <c r="L447" s="14"/>
      <c r="M447" s="14"/>
      <c r="N447" s="14"/>
      <c r="O447" s="14"/>
      <c r="P447" s="53"/>
    </row>
    <row r="448" spans="1:16" ht="12.75">
      <c r="A448" s="399"/>
      <c r="B448" s="399"/>
      <c r="C448" s="104" t="s">
        <v>37</v>
      </c>
      <c r="D448" s="7">
        <v>10</v>
      </c>
      <c r="E448" s="7">
        <v>0</v>
      </c>
      <c r="F448" s="7">
        <v>10</v>
      </c>
      <c r="G448" s="7">
        <v>0</v>
      </c>
      <c r="H448" s="7">
        <v>10</v>
      </c>
      <c r="I448" s="7">
        <v>9.1</v>
      </c>
      <c r="J448" s="7">
        <v>10</v>
      </c>
      <c r="K448" s="7">
        <v>9.1</v>
      </c>
      <c r="L448" s="14">
        <v>9.1</v>
      </c>
      <c r="M448" s="14">
        <v>9.1</v>
      </c>
      <c r="N448" s="14">
        <v>10</v>
      </c>
      <c r="O448" s="14">
        <v>10</v>
      </c>
      <c r="P448" s="53"/>
    </row>
    <row r="449" spans="1:16" ht="13.5" customHeight="1">
      <c r="A449" s="399"/>
      <c r="B449" s="399"/>
      <c r="C449" s="104" t="s">
        <v>405</v>
      </c>
      <c r="D449" s="7"/>
      <c r="E449" s="7"/>
      <c r="F449" s="7"/>
      <c r="G449" s="7"/>
      <c r="H449" s="7"/>
      <c r="I449" s="7"/>
      <c r="J449" s="7"/>
      <c r="K449" s="7"/>
      <c r="L449" s="14"/>
      <c r="M449" s="14"/>
      <c r="N449" s="14"/>
      <c r="O449" s="14"/>
      <c r="P449" s="53"/>
    </row>
    <row r="450" spans="1:16" ht="22.5">
      <c r="A450" s="399"/>
      <c r="B450" s="399"/>
      <c r="C450" s="104" t="s">
        <v>602</v>
      </c>
      <c r="D450" s="7"/>
      <c r="E450" s="7"/>
      <c r="F450" s="7"/>
      <c r="G450" s="7"/>
      <c r="H450" s="7"/>
      <c r="I450" s="7"/>
      <c r="J450" s="7"/>
      <c r="K450" s="7"/>
      <c r="L450" s="14"/>
      <c r="M450" s="14"/>
      <c r="N450" s="14"/>
      <c r="O450" s="14"/>
      <c r="P450" s="53"/>
    </row>
    <row r="451" spans="1:16" ht="12.75">
      <c r="A451" s="399"/>
      <c r="B451" s="399"/>
      <c r="C451" s="104" t="s">
        <v>406</v>
      </c>
      <c r="D451" s="7"/>
      <c r="E451" s="7"/>
      <c r="F451" s="7"/>
      <c r="G451" s="7"/>
      <c r="H451" s="7"/>
      <c r="I451" s="7"/>
      <c r="J451" s="7"/>
      <c r="K451" s="7"/>
      <c r="L451" s="14"/>
      <c r="M451" s="14"/>
      <c r="N451" s="14"/>
      <c r="O451" s="14"/>
      <c r="P451" s="53"/>
    </row>
    <row r="452" spans="1:16" ht="12.75">
      <c r="A452" s="406" t="s">
        <v>40</v>
      </c>
      <c r="B452" s="406" t="s">
        <v>603</v>
      </c>
      <c r="C452" s="104" t="s">
        <v>401</v>
      </c>
      <c r="D452" s="11">
        <f>SUM(D454:D459)</f>
        <v>929.1</v>
      </c>
      <c r="E452" s="11">
        <f aca="true" t="shared" si="76" ref="E452:O452">SUM(E454:E459)</f>
        <v>673.5</v>
      </c>
      <c r="F452" s="11">
        <f t="shared" si="76"/>
        <v>780</v>
      </c>
      <c r="G452" s="11">
        <f t="shared" si="76"/>
        <v>20.4</v>
      </c>
      <c r="H452" s="11">
        <f t="shared" si="76"/>
        <v>780</v>
      </c>
      <c r="I452" s="11">
        <f t="shared" si="76"/>
        <v>82.4</v>
      </c>
      <c r="J452" s="11">
        <f t="shared" si="76"/>
        <v>780</v>
      </c>
      <c r="K452" s="11">
        <f t="shared" si="76"/>
        <v>216.9</v>
      </c>
      <c r="L452" s="11">
        <f t="shared" si="76"/>
        <v>780</v>
      </c>
      <c r="M452" s="11">
        <f t="shared" si="76"/>
        <v>358.4</v>
      </c>
      <c r="N452" s="11">
        <f t="shared" si="76"/>
        <v>1065</v>
      </c>
      <c r="O452" s="11">
        <f t="shared" si="76"/>
        <v>690</v>
      </c>
      <c r="P452" s="53"/>
    </row>
    <row r="453" spans="1:16" ht="12.75">
      <c r="A453" s="407"/>
      <c r="B453" s="407"/>
      <c r="C453" s="104" t="s">
        <v>402</v>
      </c>
      <c r="D453" s="7"/>
      <c r="E453" s="7"/>
      <c r="F453" s="11"/>
      <c r="G453" s="11"/>
      <c r="H453" s="11"/>
      <c r="I453" s="11"/>
      <c r="J453" s="11"/>
      <c r="K453" s="11"/>
      <c r="L453" s="12"/>
      <c r="M453" s="12"/>
      <c r="N453" s="12"/>
      <c r="O453" s="12"/>
      <c r="P453" s="53"/>
    </row>
    <row r="454" spans="1:16" ht="12.75">
      <c r="A454" s="407"/>
      <c r="B454" s="407"/>
      <c r="C454" s="104" t="s">
        <v>11</v>
      </c>
      <c r="D454" s="7"/>
      <c r="E454" s="7"/>
      <c r="F454" s="11"/>
      <c r="G454" s="11"/>
      <c r="H454" s="11"/>
      <c r="I454" s="11"/>
      <c r="J454" s="11"/>
      <c r="K454" s="11"/>
      <c r="L454" s="12"/>
      <c r="M454" s="12"/>
      <c r="N454" s="12"/>
      <c r="O454" s="12"/>
      <c r="P454" s="53"/>
    </row>
    <row r="455" spans="1:16" ht="12.75">
      <c r="A455" s="407"/>
      <c r="B455" s="407"/>
      <c r="C455" s="104" t="s">
        <v>403</v>
      </c>
      <c r="D455" s="7"/>
      <c r="E455" s="7"/>
      <c r="F455" s="11"/>
      <c r="G455" s="11"/>
      <c r="H455" s="11"/>
      <c r="I455" s="11"/>
      <c r="J455" s="11"/>
      <c r="K455" s="11"/>
      <c r="L455" s="12"/>
      <c r="M455" s="12"/>
      <c r="N455" s="12"/>
      <c r="O455" s="12"/>
      <c r="P455" s="53"/>
    </row>
    <row r="456" spans="1:16" ht="12.75">
      <c r="A456" s="407"/>
      <c r="B456" s="407"/>
      <c r="C456" s="104" t="s">
        <v>404</v>
      </c>
      <c r="D456" s="11">
        <v>929.1</v>
      </c>
      <c r="E456" s="11">
        <v>673.5</v>
      </c>
      <c r="F456" s="11">
        <v>780</v>
      </c>
      <c r="G456" s="11">
        <v>20.4</v>
      </c>
      <c r="H456" s="11">
        <v>780</v>
      </c>
      <c r="I456" s="11">
        <v>82.4</v>
      </c>
      <c r="J456" s="11">
        <v>780</v>
      </c>
      <c r="K456" s="11">
        <v>216.9</v>
      </c>
      <c r="L456" s="12">
        <v>780</v>
      </c>
      <c r="M456" s="12">
        <v>358.4</v>
      </c>
      <c r="N456" s="12">
        <v>1065</v>
      </c>
      <c r="O456" s="12">
        <v>690</v>
      </c>
      <c r="P456" s="53"/>
    </row>
    <row r="457" spans="1:16" ht="12.75" customHeight="1">
      <c r="A457" s="407"/>
      <c r="B457" s="407"/>
      <c r="C457" s="104" t="s">
        <v>405</v>
      </c>
      <c r="D457" s="7"/>
      <c r="E457" s="7"/>
      <c r="F457" s="7"/>
      <c r="G457" s="7"/>
      <c r="H457" s="7"/>
      <c r="I457" s="7"/>
      <c r="J457" s="7"/>
      <c r="K457" s="7"/>
      <c r="L457" s="14"/>
      <c r="M457" s="14"/>
      <c r="N457" s="14"/>
      <c r="O457" s="14"/>
      <c r="P457" s="53"/>
    </row>
    <row r="458" spans="1:16" ht="22.5">
      <c r="A458" s="407"/>
      <c r="B458" s="407"/>
      <c r="C458" s="104" t="s">
        <v>44</v>
      </c>
      <c r="D458" s="7"/>
      <c r="E458" s="7"/>
      <c r="F458" s="7"/>
      <c r="G458" s="7"/>
      <c r="H458" s="7"/>
      <c r="I458" s="7"/>
      <c r="J458" s="7"/>
      <c r="K458" s="7"/>
      <c r="L458" s="14"/>
      <c r="M458" s="14"/>
      <c r="N458" s="14"/>
      <c r="O458" s="14"/>
      <c r="P458" s="53"/>
    </row>
    <row r="459" spans="1:16" ht="12.75">
      <c r="A459" s="408"/>
      <c r="B459" s="408"/>
      <c r="C459" s="104" t="s">
        <v>406</v>
      </c>
      <c r="D459" s="7"/>
      <c r="E459" s="7"/>
      <c r="F459" s="7"/>
      <c r="G459" s="7"/>
      <c r="H459" s="7"/>
      <c r="I459" s="7"/>
      <c r="J459" s="7"/>
      <c r="K459" s="7"/>
      <c r="L459" s="14"/>
      <c r="M459" s="14"/>
      <c r="N459" s="14"/>
      <c r="O459" s="14"/>
      <c r="P459" s="53"/>
    </row>
    <row r="460" spans="1:16" ht="12.75">
      <c r="A460" s="406" t="s">
        <v>40</v>
      </c>
      <c r="B460" s="406" t="s">
        <v>515</v>
      </c>
      <c r="C460" s="104" t="s">
        <v>401</v>
      </c>
      <c r="D460" s="11">
        <f>SUM(D462:D467)</f>
        <v>14561.3</v>
      </c>
      <c r="E460" s="11">
        <f aca="true" t="shared" si="77" ref="E460:O460">SUM(E462:E467)</f>
        <v>11957.6</v>
      </c>
      <c r="F460" s="11">
        <f t="shared" si="77"/>
        <v>11928.8</v>
      </c>
      <c r="G460" s="11">
        <f t="shared" si="77"/>
        <v>278.1</v>
      </c>
      <c r="H460" s="11">
        <f t="shared" si="77"/>
        <v>11928.8</v>
      </c>
      <c r="I460" s="11">
        <f t="shared" si="77"/>
        <v>4435.5</v>
      </c>
      <c r="J460" s="11">
        <f t="shared" si="77"/>
        <v>11928.8</v>
      </c>
      <c r="K460" s="11">
        <f t="shared" si="77"/>
        <v>7515.2</v>
      </c>
      <c r="L460" s="11">
        <f t="shared" si="77"/>
        <v>13410.9</v>
      </c>
      <c r="M460" s="11">
        <f t="shared" si="77"/>
        <v>13076.1</v>
      </c>
      <c r="N460" s="11">
        <f t="shared" si="77"/>
        <v>11847.2</v>
      </c>
      <c r="O460" s="11">
        <f t="shared" si="77"/>
        <v>11847.2</v>
      </c>
      <c r="P460" s="53"/>
    </row>
    <row r="461" spans="1:16" ht="12.75">
      <c r="A461" s="407"/>
      <c r="B461" s="407"/>
      <c r="C461" s="104" t="s">
        <v>402</v>
      </c>
      <c r="D461" s="7"/>
      <c r="E461" s="7"/>
      <c r="F461" s="11"/>
      <c r="G461" s="11"/>
      <c r="H461" s="11"/>
      <c r="I461" s="11"/>
      <c r="J461" s="11"/>
      <c r="K461" s="11"/>
      <c r="L461" s="12"/>
      <c r="M461" s="12"/>
      <c r="N461" s="12"/>
      <c r="O461" s="12"/>
      <c r="P461" s="53"/>
    </row>
    <row r="462" spans="1:16" ht="12.75">
      <c r="A462" s="407"/>
      <c r="B462" s="407"/>
      <c r="C462" s="104" t="s">
        <v>11</v>
      </c>
      <c r="D462" s="7"/>
      <c r="E462" s="7"/>
      <c r="F462" s="11"/>
      <c r="G462" s="11"/>
      <c r="H462" s="11"/>
      <c r="I462" s="11"/>
      <c r="J462" s="11"/>
      <c r="K462" s="11"/>
      <c r="L462" s="12"/>
      <c r="M462" s="12"/>
      <c r="N462" s="12"/>
      <c r="O462" s="12"/>
      <c r="P462" s="53"/>
    </row>
    <row r="463" spans="1:16" ht="12.75">
      <c r="A463" s="407"/>
      <c r="B463" s="407"/>
      <c r="C463" s="104" t="s">
        <v>403</v>
      </c>
      <c r="D463" s="11"/>
      <c r="E463" s="11"/>
      <c r="F463" s="11">
        <v>11818.8</v>
      </c>
      <c r="G463" s="11">
        <v>278.1</v>
      </c>
      <c r="H463" s="11">
        <v>11818.8</v>
      </c>
      <c r="I463" s="11">
        <v>4435.5</v>
      </c>
      <c r="J463" s="11">
        <v>11818.8</v>
      </c>
      <c r="K463" s="11">
        <v>7515.2</v>
      </c>
      <c r="L463" s="12">
        <v>13300.9</v>
      </c>
      <c r="M463" s="12">
        <v>12966.1</v>
      </c>
      <c r="N463" s="12">
        <v>11847.2</v>
      </c>
      <c r="O463" s="12">
        <v>11847.2</v>
      </c>
      <c r="P463" s="53"/>
    </row>
    <row r="464" spans="1:16" ht="12.75">
      <c r="A464" s="407"/>
      <c r="B464" s="407"/>
      <c r="C464" s="104" t="s">
        <v>404</v>
      </c>
      <c r="D464" s="11">
        <v>14561.3</v>
      </c>
      <c r="E464" s="11">
        <f>11857.6+100</f>
        <v>11957.6</v>
      </c>
      <c r="F464" s="111">
        <v>110</v>
      </c>
      <c r="G464" s="111">
        <v>0</v>
      </c>
      <c r="H464" s="111">
        <v>110</v>
      </c>
      <c r="I464" s="111">
        <v>0</v>
      </c>
      <c r="J464" s="111">
        <v>110</v>
      </c>
      <c r="K464" s="111">
        <v>0</v>
      </c>
      <c r="L464" s="111">
        <v>110</v>
      </c>
      <c r="M464" s="111">
        <v>110</v>
      </c>
      <c r="N464" s="111">
        <v>0</v>
      </c>
      <c r="O464" s="111">
        <v>0</v>
      </c>
      <c r="P464" s="53"/>
    </row>
    <row r="465" spans="1:16" ht="15" customHeight="1">
      <c r="A465" s="407"/>
      <c r="B465" s="407"/>
      <c r="C465" s="104" t="s">
        <v>405</v>
      </c>
      <c r="D465" s="7"/>
      <c r="E465" s="7"/>
      <c r="F465" s="11"/>
      <c r="G465" s="11"/>
      <c r="H465" s="11"/>
      <c r="I465" s="11"/>
      <c r="J465" s="11"/>
      <c r="K465" s="11"/>
      <c r="L465" s="12"/>
      <c r="M465" s="12"/>
      <c r="N465" s="12"/>
      <c r="O465" s="12"/>
      <c r="P465" s="53"/>
    </row>
    <row r="466" spans="1:16" ht="22.5">
      <c r="A466" s="407"/>
      <c r="B466" s="407"/>
      <c r="C466" s="104" t="s">
        <v>44</v>
      </c>
      <c r="D466" s="7"/>
      <c r="E466" s="7"/>
      <c r="F466" s="7"/>
      <c r="G466" s="7"/>
      <c r="H466" s="7"/>
      <c r="I466" s="7"/>
      <c r="J466" s="7"/>
      <c r="K466" s="7"/>
      <c r="L466" s="14"/>
      <c r="M466" s="14"/>
      <c r="N466" s="14"/>
      <c r="O466" s="14"/>
      <c r="P466" s="53"/>
    </row>
    <row r="467" spans="1:16" ht="12.75">
      <c r="A467" s="408"/>
      <c r="B467" s="408"/>
      <c r="C467" s="104" t="s">
        <v>406</v>
      </c>
      <c r="D467" s="7"/>
      <c r="E467" s="7"/>
      <c r="F467" s="7"/>
      <c r="G467" s="7"/>
      <c r="H467" s="7"/>
      <c r="I467" s="7"/>
      <c r="J467" s="7"/>
      <c r="K467" s="7"/>
      <c r="L467" s="14"/>
      <c r="M467" s="14"/>
      <c r="N467" s="14"/>
      <c r="O467" s="14"/>
      <c r="P467" s="53"/>
    </row>
    <row r="468" spans="1:16" ht="12.75" customHeight="1">
      <c r="A468" s="406" t="s">
        <v>40</v>
      </c>
      <c r="B468" s="406" t="s">
        <v>604</v>
      </c>
      <c r="C468" s="104" t="s">
        <v>401</v>
      </c>
      <c r="D468" s="11">
        <f>SUM(D470:D475)</f>
        <v>11529</v>
      </c>
      <c r="E468" s="11">
        <f aca="true" t="shared" si="78" ref="E468:O468">SUM(E470:E475)</f>
        <v>11528</v>
      </c>
      <c r="F468" s="11">
        <f t="shared" si="78"/>
        <v>4638</v>
      </c>
      <c r="G468" s="11">
        <f t="shared" si="78"/>
        <v>466.5</v>
      </c>
      <c r="H468" s="11">
        <f t="shared" si="78"/>
        <v>4638</v>
      </c>
      <c r="I468" s="11">
        <f t="shared" si="78"/>
        <v>1444</v>
      </c>
      <c r="J468" s="11">
        <f t="shared" si="78"/>
        <v>4524.7</v>
      </c>
      <c r="K468" s="11">
        <f t="shared" si="78"/>
        <v>2461.2</v>
      </c>
      <c r="L468" s="11">
        <f t="shared" si="78"/>
        <v>4707.1</v>
      </c>
      <c r="M468" s="11">
        <f t="shared" si="78"/>
        <v>4685.5</v>
      </c>
      <c r="N468" s="11">
        <f t="shared" si="78"/>
        <v>5049.2</v>
      </c>
      <c r="O468" s="11">
        <f t="shared" si="78"/>
        <v>4920.5</v>
      </c>
      <c r="P468" s="101"/>
    </row>
    <row r="469" spans="1:16" ht="12.75">
      <c r="A469" s="407"/>
      <c r="B469" s="407"/>
      <c r="C469" s="104" t="s">
        <v>402</v>
      </c>
      <c r="D469" s="11"/>
      <c r="E469" s="11"/>
      <c r="F469" s="11"/>
      <c r="G469" s="11"/>
      <c r="H469" s="11"/>
      <c r="I469" s="11"/>
      <c r="J469" s="11"/>
      <c r="K469" s="11"/>
      <c r="L469" s="12"/>
      <c r="M469" s="12"/>
      <c r="N469" s="12"/>
      <c r="O469" s="12"/>
      <c r="P469" s="101"/>
    </row>
    <row r="470" spans="1:16" ht="12.75">
      <c r="A470" s="407"/>
      <c r="B470" s="407"/>
      <c r="C470" s="104" t="s">
        <v>11</v>
      </c>
      <c r="D470" s="11">
        <f aca="true" t="shared" si="79" ref="D470:D475">D478+D486+D494</f>
        <v>6507.5</v>
      </c>
      <c r="E470" s="11">
        <f aca="true" t="shared" si="80" ref="E470:O470">E478+E486+E494</f>
        <v>6507.5</v>
      </c>
      <c r="F470" s="11">
        <f t="shared" si="80"/>
        <v>0</v>
      </c>
      <c r="G470" s="11">
        <f t="shared" si="80"/>
        <v>0</v>
      </c>
      <c r="H470" s="11">
        <f t="shared" si="80"/>
        <v>0</v>
      </c>
      <c r="I470" s="11">
        <f t="shared" si="80"/>
        <v>0</v>
      </c>
      <c r="J470" s="11">
        <f t="shared" si="80"/>
        <v>0</v>
      </c>
      <c r="K470" s="11">
        <f t="shared" si="80"/>
        <v>0</v>
      </c>
      <c r="L470" s="11">
        <f t="shared" si="80"/>
        <v>0</v>
      </c>
      <c r="M470" s="11">
        <f t="shared" si="80"/>
        <v>0</v>
      </c>
      <c r="N470" s="11">
        <f t="shared" si="80"/>
        <v>0</v>
      </c>
      <c r="O470" s="11">
        <f t="shared" si="80"/>
        <v>0</v>
      </c>
      <c r="P470" s="101"/>
    </row>
    <row r="471" spans="1:16" ht="12.75">
      <c r="A471" s="407"/>
      <c r="B471" s="407"/>
      <c r="C471" s="104" t="s">
        <v>403</v>
      </c>
      <c r="D471" s="11">
        <f t="shared" si="79"/>
        <v>4347.7</v>
      </c>
      <c r="E471" s="11">
        <f aca="true" t="shared" si="81" ref="E471:O471">E479+E487+E495</f>
        <v>4346.7</v>
      </c>
      <c r="F471" s="11">
        <f t="shared" si="81"/>
        <v>4638</v>
      </c>
      <c r="G471" s="11">
        <f t="shared" si="81"/>
        <v>466.5</v>
      </c>
      <c r="H471" s="11">
        <f t="shared" si="81"/>
        <v>4638</v>
      </c>
      <c r="I471" s="11">
        <f t="shared" si="81"/>
        <v>1444</v>
      </c>
      <c r="J471" s="11">
        <f t="shared" si="81"/>
        <v>4524.7</v>
      </c>
      <c r="K471" s="11">
        <f t="shared" si="81"/>
        <v>2461.2</v>
      </c>
      <c r="L471" s="11">
        <f t="shared" si="81"/>
        <v>4707.1</v>
      </c>
      <c r="M471" s="11">
        <f t="shared" si="81"/>
        <v>4685.5</v>
      </c>
      <c r="N471" s="11">
        <f t="shared" si="81"/>
        <v>5049.2</v>
      </c>
      <c r="O471" s="11">
        <f t="shared" si="81"/>
        <v>4920.5</v>
      </c>
      <c r="P471" s="101"/>
    </row>
    <row r="472" spans="1:16" ht="12.75">
      <c r="A472" s="407"/>
      <c r="B472" s="407"/>
      <c r="C472" s="104" t="s">
        <v>404</v>
      </c>
      <c r="D472" s="11">
        <f t="shared" si="79"/>
        <v>673.8</v>
      </c>
      <c r="E472" s="11">
        <f aca="true" t="shared" si="82" ref="E472:O472">E480+E488+E496</f>
        <v>673.8</v>
      </c>
      <c r="F472" s="11">
        <f t="shared" si="82"/>
        <v>0</v>
      </c>
      <c r="G472" s="11">
        <f t="shared" si="82"/>
        <v>0</v>
      </c>
      <c r="H472" s="11">
        <f t="shared" si="82"/>
        <v>0</v>
      </c>
      <c r="I472" s="11">
        <f t="shared" si="82"/>
        <v>0</v>
      </c>
      <c r="J472" s="11">
        <f t="shared" si="82"/>
        <v>0</v>
      </c>
      <c r="K472" s="11">
        <f t="shared" si="82"/>
        <v>0</v>
      </c>
      <c r="L472" s="11">
        <f t="shared" si="82"/>
        <v>0</v>
      </c>
      <c r="M472" s="11">
        <f t="shared" si="82"/>
        <v>0</v>
      </c>
      <c r="N472" s="11">
        <f t="shared" si="82"/>
        <v>0</v>
      </c>
      <c r="O472" s="11">
        <f t="shared" si="82"/>
        <v>0</v>
      </c>
      <c r="P472" s="101"/>
    </row>
    <row r="473" spans="1:16" ht="11.25" customHeight="1">
      <c r="A473" s="407"/>
      <c r="B473" s="407"/>
      <c r="C473" s="104" t="s">
        <v>405</v>
      </c>
      <c r="D473" s="11">
        <f t="shared" si="79"/>
        <v>0</v>
      </c>
      <c r="E473" s="11"/>
      <c r="F473" s="11"/>
      <c r="G473" s="11"/>
      <c r="H473" s="11"/>
      <c r="I473" s="11"/>
      <c r="J473" s="11"/>
      <c r="K473" s="11"/>
      <c r="L473" s="12"/>
      <c r="M473" s="12"/>
      <c r="N473" s="12"/>
      <c r="O473" s="12"/>
      <c r="P473" s="101"/>
    </row>
    <row r="474" spans="1:16" ht="22.5">
      <c r="A474" s="407"/>
      <c r="B474" s="407"/>
      <c r="C474" s="104" t="s">
        <v>44</v>
      </c>
      <c r="D474" s="11">
        <f t="shared" si="79"/>
        <v>0</v>
      </c>
      <c r="E474" s="11"/>
      <c r="F474" s="11"/>
      <c r="G474" s="11"/>
      <c r="H474" s="11"/>
      <c r="I474" s="11"/>
      <c r="J474" s="11"/>
      <c r="K474" s="11"/>
      <c r="L474" s="12"/>
      <c r="M474" s="12"/>
      <c r="N474" s="12"/>
      <c r="O474" s="12"/>
      <c r="P474" s="101"/>
    </row>
    <row r="475" spans="1:16" ht="12.75">
      <c r="A475" s="408"/>
      <c r="B475" s="408"/>
      <c r="C475" s="104" t="s">
        <v>406</v>
      </c>
      <c r="D475" s="11">
        <f t="shared" si="79"/>
        <v>0</v>
      </c>
      <c r="E475" s="11"/>
      <c r="F475" s="11"/>
      <c r="G475" s="11"/>
      <c r="H475" s="11"/>
      <c r="I475" s="11"/>
      <c r="J475" s="11"/>
      <c r="K475" s="11"/>
      <c r="L475" s="12"/>
      <c r="M475" s="12"/>
      <c r="N475" s="12"/>
      <c r="O475" s="12"/>
      <c r="P475" s="101"/>
    </row>
    <row r="476" spans="1:16" ht="12.75">
      <c r="A476" s="327" t="s">
        <v>635</v>
      </c>
      <c r="B476" s="321" t="s">
        <v>636</v>
      </c>
      <c r="C476" s="104" t="s">
        <v>401</v>
      </c>
      <c r="D476" s="7">
        <f>SUM(D478:D483)</f>
        <v>626.5</v>
      </c>
      <c r="E476" s="7">
        <f aca="true" t="shared" si="83" ref="E476:O476">SUM(E478:E483)</f>
        <v>626.5</v>
      </c>
      <c r="F476" s="7">
        <f t="shared" si="83"/>
        <v>330.7</v>
      </c>
      <c r="G476" s="7">
        <f t="shared" si="83"/>
        <v>0</v>
      </c>
      <c r="H476" s="7">
        <f t="shared" si="83"/>
        <v>330.7</v>
      </c>
      <c r="I476" s="7">
        <f t="shared" si="83"/>
        <v>85.9</v>
      </c>
      <c r="J476" s="7">
        <f t="shared" si="83"/>
        <v>217.4</v>
      </c>
      <c r="K476" s="7">
        <f t="shared" si="83"/>
        <v>165.5</v>
      </c>
      <c r="L476" s="7">
        <f t="shared" si="83"/>
        <v>197.4</v>
      </c>
      <c r="M476" s="7">
        <f t="shared" si="83"/>
        <v>197.4</v>
      </c>
      <c r="N476" s="7">
        <f t="shared" si="83"/>
        <v>162.5</v>
      </c>
      <c r="O476" s="7">
        <f t="shared" si="83"/>
        <v>83.6</v>
      </c>
      <c r="P476" s="53"/>
    </row>
    <row r="477" spans="1:16" ht="12.75">
      <c r="A477" s="327"/>
      <c r="B477" s="322"/>
      <c r="C477" s="104" t="s">
        <v>402</v>
      </c>
      <c r="D477" s="7"/>
      <c r="E477" s="7"/>
      <c r="F477" s="7"/>
      <c r="G477" s="7"/>
      <c r="H477" s="7"/>
      <c r="I477" s="7"/>
      <c r="J477" s="7"/>
      <c r="K477" s="7"/>
      <c r="L477" s="14"/>
      <c r="M477" s="14"/>
      <c r="N477" s="14"/>
      <c r="O477" s="14"/>
      <c r="P477" s="53"/>
    </row>
    <row r="478" spans="1:16" ht="12.75">
      <c r="A478" s="327"/>
      <c r="B478" s="322"/>
      <c r="C478" s="104" t="s">
        <v>11</v>
      </c>
      <c r="D478" s="7">
        <v>443</v>
      </c>
      <c r="E478" s="7">
        <v>443</v>
      </c>
      <c r="F478" s="7">
        <v>0</v>
      </c>
      <c r="G478" s="7">
        <v>0</v>
      </c>
      <c r="H478" s="107">
        <v>0</v>
      </c>
      <c r="I478" s="107">
        <v>0</v>
      </c>
      <c r="J478" s="7">
        <v>0</v>
      </c>
      <c r="K478" s="7">
        <v>0</v>
      </c>
      <c r="L478" s="14">
        <v>0</v>
      </c>
      <c r="M478" s="14">
        <v>0</v>
      </c>
      <c r="N478" s="14">
        <v>0</v>
      </c>
      <c r="O478" s="14">
        <v>0</v>
      </c>
      <c r="P478" s="53"/>
    </row>
    <row r="479" spans="1:16" ht="12.75">
      <c r="A479" s="327"/>
      <c r="B479" s="322"/>
      <c r="C479" s="104" t="s">
        <v>403</v>
      </c>
      <c r="D479" s="7">
        <v>183.5</v>
      </c>
      <c r="E479" s="7">
        <v>183.5</v>
      </c>
      <c r="F479" s="7">
        <v>330.7</v>
      </c>
      <c r="G479" s="7">
        <v>0</v>
      </c>
      <c r="H479" s="107">
        <v>330.7</v>
      </c>
      <c r="I479" s="107">
        <v>85.9</v>
      </c>
      <c r="J479" s="7">
        <v>217.4</v>
      </c>
      <c r="K479" s="7">
        <v>165.5</v>
      </c>
      <c r="L479" s="14">
        <v>197.4</v>
      </c>
      <c r="M479" s="14">
        <v>197.4</v>
      </c>
      <c r="N479" s="14">
        <v>162.5</v>
      </c>
      <c r="O479" s="14">
        <v>83.6</v>
      </c>
      <c r="P479" s="53"/>
    </row>
    <row r="480" spans="1:16" ht="12.75">
      <c r="A480" s="327"/>
      <c r="B480" s="322"/>
      <c r="C480" s="104" t="s">
        <v>404</v>
      </c>
      <c r="D480" s="7"/>
      <c r="E480" s="7"/>
      <c r="F480" s="7"/>
      <c r="G480" s="7"/>
      <c r="H480" s="7"/>
      <c r="I480" s="7"/>
      <c r="J480" s="7"/>
      <c r="K480" s="7"/>
      <c r="L480" s="14"/>
      <c r="M480" s="14"/>
      <c r="N480" s="14"/>
      <c r="O480" s="14"/>
      <c r="P480" s="53"/>
    </row>
    <row r="481" spans="1:16" ht="11.25" customHeight="1">
      <c r="A481" s="327"/>
      <c r="B481" s="322"/>
      <c r="C481" s="104" t="s">
        <v>405</v>
      </c>
      <c r="D481" s="7"/>
      <c r="E481" s="7"/>
      <c r="F481" s="7"/>
      <c r="G481" s="7"/>
      <c r="H481" s="7"/>
      <c r="I481" s="7"/>
      <c r="J481" s="7"/>
      <c r="K481" s="7"/>
      <c r="L481" s="14"/>
      <c r="M481" s="14"/>
      <c r="N481" s="14"/>
      <c r="O481" s="14"/>
      <c r="P481" s="53"/>
    </row>
    <row r="482" spans="1:16" ht="22.5">
      <c r="A482" s="327"/>
      <c r="B482" s="322"/>
      <c r="C482" s="104" t="s">
        <v>44</v>
      </c>
      <c r="D482" s="7"/>
      <c r="E482" s="7"/>
      <c r="F482" s="7"/>
      <c r="G482" s="7"/>
      <c r="H482" s="7"/>
      <c r="I482" s="7"/>
      <c r="J482" s="7"/>
      <c r="K482" s="7"/>
      <c r="L482" s="14"/>
      <c r="M482" s="14"/>
      <c r="N482" s="14"/>
      <c r="O482" s="14"/>
      <c r="P482" s="53"/>
    </row>
    <row r="483" spans="1:16" ht="12.75">
      <c r="A483" s="327"/>
      <c r="B483" s="323"/>
      <c r="C483" s="104" t="s">
        <v>406</v>
      </c>
      <c r="D483" s="7"/>
      <c r="E483" s="7"/>
      <c r="F483" s="7"/>
      <c r="G483" s="7"/>
      <c r="H483" s="7"/>
      <c r="I483" s="7"/>
      <c r="J483" s="7"/>
      <c r="K483" s="7"/>
      <c r="L483" s="14"/>
      <c r="M483" s="14"/>
      <c r="N483" s="14"/>
      <c r="O483" s="14"/>
      <c r="P483" s="53"/>
    </row>
    <row r="484" spans="1:16" ht="12.75">
      <c r="A484" s="321" t="s">
        <v>637</v>
      </c>
      <c r="B484" s="321" t="s">
        <v>638</v>
      </c>
      <c r="C484" s="104" t="s">
        <v>401</v>
      </c>
      <c r="D484" s="7">
        <f>SUM(D486:D491)</f>
        <v>7342.5</v>
      </c>
      <c r="E484" s="7">
        <f aca="true" t="shared" si="84" ref="E484:O484">SUM(E486:E491)</f>
        <v>7341.5</v>
      </c>
      <c r="F484" s="7">
        <f t="shared" si="84"/>
        <v>590.7</v>
      </c>
      <c r="G484" s="7">
        <f t="shared" si="84"/>
        <v>0</v>
      </c>
      <c r="H484" s="7">
        <f t="shared" si="84"/>
        <v>590.7</v>
      </c>
      <c r="I484" s="7">
        <f t="shared" si="84"/>
        <v>0</v>
      </c>
      <c r="J484" s="7">
        <f t="shared" si="84"/>
        <v>590.7</v>
      </c>
      <c r="K484" s="7">
        <f t="shared" si="84"/>
        <v>0</v>
      </c>
      <c r="L484" s="7">
        <f t="shared" si="84"/>
        <v>590.7</v>
      </c>
      <c r="M484" s="7">
        <f t="shared" si="84"/>
        <v>569.1</v>
      </c>
      <c r="N484" s="7">
        <f t="shared" si="84"/>
        <v>642</v>
      </c>
      <c r="O484" s="7">
        <f t="shared" si="84"/>
        <v>642</v>
      </c>
      <c r="P484" s="53"/>
    </row>
    <row r="485" spans="1:16" ht="12.75">
      <c r="A485" s="322"/>
      <c r="B485" s="322"/>
      <c r="C485" s="104" t="s">
        <v>402</v>
      </c>
      <c r="D485" s="7"/>
      <c r="E485" s="7"/>
      <c r="F485" s="7"/>
      <c r="G485" s="7"/>
      <c r="H485" s="7"/>
      <c r="I485" s="7"/>
      <c r="J485" s="7"/>
      <c r="K485" s="7"/>
      <c r="L485" s="14"/>
      <c r="M485" s="14"/>
      <c r="N485" s="14"/>
      <c r="O485" s="14"/>
      <c r="P485" s="53"/>
    </row>
    <row r="486" spans="1:16" ht="12.75">
      <c r="A486" s="322"/>
      <c r="B486" s="322"/>
      <c r="C486" s="104" t="s">
        <v>11</v>
      </c>
      <c r="D486" s="7">
        <v>6064.5</v>
      </c>
      <c r="E486" s="7">
        <v>6064.5</v>
      </c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53"/>
    </row>
    <row r="487" spans="1:16" ht="12.75">
      <c r="A487" s="322"/>
      <c r="B487" s="322"/>
      <c r="C487" s="104" t="s">
        <v>403</v>
      </c>
      <c r="D487" s="7">
        <v>604.2</v>
      </c>
      <c r="E487" s="7">
        <v>603.2</v>
      </c>
      <c r="F487" s="7">
        <v>590.7</v>
      </c>
      <c r="G487" s="7">
        <v>0</v>
      </c>
      <c r="H487" s="109">
        <v>590.7</v>
      </c>
      <c r="I487" s="110">
        <v>0</v>
      </c>
      <c r="J487" s="7">
        <v>590.7</v>
      </c>
      <c r="K487" s="7">
        <v>0</v>
      </c>
      <c r="L487" s="7">
        <v>590.7</v>
      </c>
      <c r="M487" s="7">
        <v>569.1</v>
      </c>
      <c r="N487" s="7">
        <v>642</v>
      </c>
      <c r="O487" s="7">
        <v>642</v>
      </c>
      <c r="P487" s="53"/>
    </row>
    <row r="488" spans="1:16" ht="12.75">
      <c r="A488" s="322"/>
      <c r="B488" s="322"/>
      <c r="C488" s="104" t="s">
        <v>404</v>
      </c>
      <c r="D488" s="7">
        <v>673.8</v>
      </c>
      <c r="E488" s="7">
        <v>673.8</v>
      </c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53"/>
    </row>
    <row r="489" spans="1:16" ht="11.25" customHeight="1">
      <c r="A489" s="322"/>
      <c r="B489" s="322"/>
      <c r="C489" s="104" t="s">
        <v>405</v>
      </c>
      <c r="D489" s="7"/>
      <c r="E489" s="7"/>
      <c r="F489" s="7"/>
      <c r="G489" s="7"/>
      <c r="H489" s="7"/>
      <c r="I489" s="7"/>
      <c r="J489" s="7"/>
      <c r="K489" s="7"/>
      <c r="L489" s="14"/>
      <c r="M489" s="14"/>
      <c r="N489" s="14"/>
      <c r="O489" s="14"/>
      <c r="P489" s="53"/>
    </row>
    <row r="490" spans="1:16" ht="22.5" customHeight="1">
      <c r="A490" s="322"/>
      <c r="B490" s="322"/>
      <c r="C490" s="104" t="s">
        <v>44</v>
      </c>
      <c r="D490" s="7"/>
      <c r="E490" s="7"/>
      <c r="F490" s="7"/>
      <c r="G490" s="7"/>
      <c r="H490" s="7"/>
      <c r="I490" s="7"/>
      <c r="J490" s="7"/>
      <c r="K490" s="7"/>
      <c r="L490" s="14"/>
      <c r="M490" s="14"/>
      <c r="N490" s="14"/>
      <c r="O490" s="14"/>
      <c r="P490" s="53"/>
    </row>
    <row r="491" spans="1:16" ht="12.75">
      <c r="A491" s="323"/>
      <c r="B491" s="323"/>
      <c r="C491" s="104" t="s">
        <v>406</v>
      </c>
      <c r="D491" s="7"/>
      <c r="E491" s="7"/>
      <c r="F491" s="7"/>
      <c r="G491" s="7"/>
      <c r="H491" s="7"/>
      <c r="I491" s="7"/>
      <c r="J491" s="7"/>
      <c r="K491" s="7"/>
      <c r="L491" s="14"/>
      <c r="M491" s="14"/>
      <c r="N491" s="14"/>
      <c r="O491" s="14"/>
      <c r="P491" s="53"/>
    </row>
    <row r="492" spans="1:16" ht="17.25" customHeight="1">
      <c r="A492" s="321" t="s">
        <v>639</v>
      </c>
      <c r="B492" s="321" t="s">
        <v>396</v>
      </c>
      <c r="C492" s="104" t="s">
        <v>401</v>
      </c>
      <c r="D492" s="7">
        <f>SUM(D494:D499)</f>
        <v>3560</v>
      </c>
      <c r="E492" s="7">
        <f aca="true" t="shared" si="85" ref="E492:O492">SUM(E494:E499)</f>
        <v>3560</v>
      </c>
      <c r="F492" s="7">
        <f t="shared" si="85"/>
        <v>3716.6</v>
      </c>
      <c r="G492" s="7">
        <f t="shared" si="85"/>
        <v>466.5</v>
      </c>
      <c r="H492" s="7">
        <f t="shared" si="85"/>
        <v>3716.6</v>
      </c>
      <c r="I492" s="7">
        <f t="shared" si="85"/>
        <v>1358.1</v>
      </c>
      <c r="J492" s="7">
        <f t="shared" si="85"/>
        <v>3716.6</v>
      </c>
      <c r="K492" s="7">
        <f t="shared" si="85"/>
        <v>2295.7</v>
      </c>
      <c r="L492" s="7">
        <f t="shared" si="85"/>
        <v>3919</v>
      </c>
      <c r="M492" s="7">
        <f t="shared" si="85"/>
        <v>3919</v>
      </c>
      <c r="N492" s="7">
        <f t="shared" si="85"/>
        <v>4244.7</v>
      </c>
      <c r="O492" s="7">
        <f t="shared" si="85"/>
        <v>4194.9</v>
      </c>
      <c r="P492" s="53"/>
    </row>
    <row r="493" spans="1:16" ht="12.75">
      <c r="A493" s="322"/>
      <c r="B493" s="322"/>
      <c r="C493" s="104" t="s">
        <v>402</v>
      </c>
      <c r="D493" s="7"/>
      <c r="E493" s="7"/>
      <c r="F493" s="7"/>
      <c r="G493" s="7"/>
      <c r="H493" s="7"/>
      <c r="I493" s="7"/>
      <c r="J493" s="7"/>
      <c r="K493" s="7"/>
      <c r="L493" s="14"/>
      <c r="M493" s="14"/>
      <c r="N493" s="14"/>
      <c r="O493" s="14"/>
      <c r="P493" s="53"/>
    </row>
    <row r="494" spans="1:16" ht="12.75">
      <c r="A494" s="322"/>
      <c r="B494" s="322"/>
      <c r="C494" s="104" t="s">
        <v>11</v>
      </c>
      <c r="D494" s="7"/>
      <c r="E494" s="7"/>
      <c r="F494" s="7"/>
      <c r="G494" s="7"/>
      <c r="H494" s="7"/>
      <c r="I494" s="7"/>
      <c r="J494" s="7"/>
      <c r="K494" s="7"/>
      <c r="L494" s="14"/>
      <c r="M494" s="14"/>
      <c r="N494" s="14"/>
      <c r="O494" s="14"/>
      <c r="P494" s="53"/>
    </row>
    <row r="495" spans="1:16" ht="12.75">
      <c r="A495" s="322"/>
      <c r="B495" s="322"/>
      <c r="C495" s="104" t="s">
        <v>403</v>
      </c>
      <c r="D495" s="7">
        <v>3560</v>
      </c>
      <c r="E495" s="7">
        <v>3560</v>
      </c>
      <c r="F495" s="7">
        <v>3716.6</v>
      </c>
      <c r="G495" s="107">
        <v>466.5</v>
      </c>
      <c r="H495" s="7">
        <v>3716.6</v>
      </c>
      <c r="I495" s="7">
        <v>1358.1</v>
      </c>
      <c r="J495" s="7">
        <v>3716.6</v>
      </c>
      <c r="K495" s="7">
        <v>2295.7</v>
      </c>
      <c r="L495" s="7">
        <v>3919</v>
      </c>
      <c r="M495" s="7">
        <v>3919</v>
      </c>
      <c r="N495" s="7">
        <v>4244.7</v>
      </c>
      <c r="O495" s="14">
        <v>4194.9</v>
      </c>
      <c r="P495" s="53"/>
    </row>
    <row r="496" spans="1:16" ht="12.75">
      <c r="A496" s="322"/>
      <c r="B496" s="322"/>
      <c r="C496" s="104" t="s">
        <v>404</v>
      </c>
      <c r="D496" s="7"/>
      <c r="E496" s="7"/>
      <c r="F496" s="7"/>
      <c r="G496" s="7"/>
      <c r="H496" s="7"/>
      <c r="I496" s="7"/>
      <c r="J496" s="7"/>
      <c r="K496" s="7"/>
      <c r="L496" s="14"/>
      <c r="M496" s="14"/>
      <c r="N496" s="14"/>
      <c r="O496" s="14"/>
      <c r="P496" s="53"/>
    </row>
    <row r="497" spans="1:16" ht="12" customHeight="1">
      <c r="A497" s="322"/>
      <c r="B497" s="322"/>
      <c r="C497" s="104" t="s">
        <v>405</v>
      </c>
      <c r="D497" s="7"/>
      <c r="E497" s="7"/>
      <c r="F497" s="7"/>
      <c r="G497" s="7"/>
      <c r="H497" s="7"/>
      <c r="I497" s="7"/>
      <c r="J497" s="7"/>
      <c r="K497" s="7"/>
      <c r="L497" s="14"/>
      <c r="M497" s="14"/>
      <c r="N497" s="14"/>
      <c r="O497" s="14"/>
      <c r="P497" s="53"/>
    </row>
    <row r="498" spans="1:16" ht="22.5">
      <c r="A498" s="322"/>
      <c r="B498" s="322"/>
      <c r="C498" s="104" t="s">
        <v>44</v>
      </c>
      <c r="D498" s="7"/>
      <c r="E498" s="7"/>
      <c r="F498" s="7"/>
      <c r="G498" s="7"/>
      <c r="H498" s="7"/>
      <c r="I498" s="7"/>
      <c r="J498" s="7"/>
      <c r="K498" s="7"/>
      <c r="L498" s="14"/>
      <c r="M498" s="14"/>
      <c r="N498" s="14"/>
      <c r="O498" s="14"/>
      <c r="P498" s="53"/>
    </row>
    <row r="499" spans="1:16" ht="12.75">
      <c r="A499" s="323"/>
      <c r="B499" s="323"/>
      <c r="C499" s="104" t="s">
        <v>406</v>
      </c>
      <c r="D499" s="7"/>
      <c r="E499" s="7"/>
      <c r="F499" s="7"/>
      <c r="G499" s="7"/>
      <c r="H499" s="7"/>
      <c r="I499" s="7"/>
      <c r="J499" s="7"/>
      <c r="K499" s="7"/>
      <c r="L499" s="14"/>
      <c r="M499" s="14"/>
      <c r="N499" s="14"/>
      <c r="O499" s="14"/>
      <c r="P499" s="53"/>
    </row>
    <row r="500" spans="1:16" ht="12.75">
      <c r="A500" s="406" t="s">
        <v>40</v>
      </c>
      <c r="B500" s="406" t="s">
        <v>533</v>
      </c>
      <c r="C500" s="104" t="s">
        <v>401</v>
      </c>
      <c r="D500" s="11">
        <f>SUM(D502:D507)</f>
        <v>33</v>
      </c>
      <c r="E500" s="11">
        <f aca="true" t="shared" si="86" ref="E500:O500">SUM(E502:E507)</f>
        <v>0</v>
      </c>
      <c r="F500" s="11">
        <f t="shared" si="86"/>
        <v>30</v>
      </c>
      <c r="G500" s="11">
        <f t="shared" si="86"/>
        <v>0</v>
      </c>
      <c r="H500" s="11">
        <f t="shared" si="86"/>
        <v>90</v>
      </c>
      <c r="I500" s="11">
        <f t="shared" si="86"/>
        <v>0</v>
      </c>
      <c r="J500" s="11">
        <f t="shared" si="86"/>
        <v>90</v>
      </c>
      <c r="K500" s="11">
        <f t="shared" si="86"/>
        <v>0</v>
      </c>
      <c r="L500" s="11">
        <f t="shared" si="86"/>
        <v>0</v>
      </c>
      <c r="M500" s="11">
        <f t="shared" si="86"/>
        <v>0</v>
      </c>
      <c r="N500" s="11">
        <f t="shared" si="86"/>
        <v>60</v>
      </c>
      <c r="O500" s="11">
        <f t="shared" si="86"/>
        <v>60</v>
      </c>
      <c r="P500" s="53"/>
    </row>
    <row r="501" spans="1:16" ht="12.75">
      <c r="A501" s="407"/>
      <c r="B501" s="407"/>
      <c r="C501" s="104" t="s">
        <v>402</v>
      </c>
      <c r="D501" s="11"/>
      <c r="E501" s="11"/>
      <c r="F501" s="11"/>
      <c r="G501" s="11"/>
      <c r="H501" s="11"/>
      <c r="I501" s="11"/>
      <c r="J501" s="11"/>
      <c r="K501" s="11"/>
      <c r="L501" s="12"/>
      <c r="M501" s="12"/>
      <c r="N501" s="12"/>
      <c r="O501" s="12"/>
      <c r="P501" s="53"/>
    </row>
    <row r="502" spans="1:16" ht="12.75">
      <c r="A502" s="407"/>
      <c r="B502" s="407"/>
      <c r="C502" s="104" t="s">
        <v>11</v>
      </c>
      <c r="D502" s="11">
        <f aca="true" t="shared" si="87" ref="D502:D507">D510+D518+D526+D534</f>
        <v>0</v>
      </c>
      <c r="E502" s="11"/>
      <c r="F502" s="11"/>
      <c r="G502" s="11"/>
      <c r="H502" s="11"/>
      <c r="I502" s="11"/>
      <c r="J502" s="11"/>
      <c r="K502" s="11"/>
      <c r="L502" s="12"/>
      <c r="M502" s="12"/>
      <c r="N502" s="12"/>
      <c r="O502" s="12"/>
      <c r="P502" s="53"/>
    </row>
    <row r="503" spans="1:16" ht="12.75">
      <c r="A503" s="407"/>
      <c r="B503" s="407"/>
      <c r="C503" s="104" t="s">
        <v>403</v>
      </c>
      <c r="D503" s="11">
        <f t="shared" si="87"/>
        <v>0</v>
      </c>
      <c r="E503" s="11">
        <f aca="true" t="shared" si="88" ref="E503:O503">E511+E519+E527+E535</f>
        <v>0</v>
      </c>
      <c r="F503" s="11">
        <f t="shared" si="88"/>
        <v>0</v>
      </c>
      <c r="G503" s="11">
        <f t="shared" si="88"/>
        <v>0</v>
      </c>
      <c r="H503" s="11">
        <f t="shared" si="88"/>
        <v>30</v>
      </c>
      <c r="I503" s="11">
        <f t="shared" si="88"/>
        <v>0</v>
      </c>
      <c r="J503" s="11">
        <f t="shared" si="88"/>
        <v>30</v>
      </c>
      <c r="K503" s="11">
        <f t="shared" si="88"/>
        <v>0</v>
      </c>
      <c r="L503" s="11">
        <f t="shared" si="88"/>
        <v>0</v>
      </c>
      <c r="M503" s="11">
        <f t="shared" si="88"/>
        <v>0</v>
      </c>
      <c r="N503" s="11">
        <f t="shared" si="88"/>
        <v>30</v>
      </c>
      <c r="O503" s="11">
        <f t="shared" si="88"/>
        <v>30</v>
      </c>
      <c r="P503" s="53"/>
    </row>
    <row r="504" spans="1:16" ht="12.75">
      <c r="A504" s="407"/>
      <c r="B504" s="407"/>
      <c r="C504" s="104" t="s">
        <v>404</v>
      </c>
      <c r="D504" s="11">
        <f t="shared" si="87"/>
        <v>33</v>
      </c>
      <c r="E504" s="11">
        <f aca="true" t="shared" si="89" ref="E504:O504">E512+E520+E528+E536</f>
        <v>0</v>
      </c>
      <c r="F504" s="11">
        <f t="shared" si="89"/>
        <v>30</v>
      </c>
      <c r="G504" s="11">
        <f t="shared" si="89"/>
        <v>0</v>
      </c>
      <c r="H504" s="11">
        <f t="shared" si="89"/>
        <v>60</v>
      </c>
      <c r="I504" s="11">
        <f t="shared" si="89"/>
        <v>0</v>
      </c>
      <c r="J504" s="11">
        <f t="shared" si="89"/>
        <v>60</v>
      </c>
      <c r="K504" s="11">
        <f t="shared" si="89"/>
        <v>0</v>
      </c>
      <c r="L504" s="11">
        <f t="shared" si="89"/>
        <v>0</v>
      </c>
      <c r="M504" s="11">
        <f t="shared" si="89"/>
        <v>0</v>
      </c>
      <c r="N504" s="11">
        <f t="shared" si="89"/>
        <v>30</v>
      </c>
      <c r="O504" s="11">
        <f t="shared" si="89"/>
        <v>30</v>
      </c>
      <c r="P504" s="53"/>
    </row>
    <row r="505" spans="1:16" ht="12.75" customHeight="1">
      <c r="A505" s="407"/>
      <c r="B505" s="407"/>
      <c r="C505" s="104" t="s">
        <v>405</v>
      </c>
      <c r="D505" s="11">
        <f t="shared" si="87"/>
        <v>0</v>
      </c>
      <c r="E505" s="11"/>
      <c r="F505" s="11"/>
      <c r="G505" s="11"/>
      <c r="H505" s="11"/>
      <c r="I505" s="11"/>
      <c r="J505" s="11"/>
      <c r="K505" s="11"/>
      <c r="L505" s="12"/>
      <c r="M505" s="12"/>
      <c r="N505" s="12"/>
      <c r="O505" s="12"/>
      <c r="P505" s="53"/>
    </row>
    <row r="506" spans="1:16" ht="22.5">
      <c r="A506" s="407"/>
      <c r="B506" s="407"/>
      <c r="C506" s="104" t="s">
        <v>44</v>
      </c>
      <c r="D506" s="11">
        <f t="shared" si="87"/>
        <v>0</v>
      </c>
      <c r="E506" s="11"/>
      <c r="F506" s="11"/>
      <c r="G506" s="11"/>
      <c r="H506" s="11"/>
      <c r="I506" s="11"/>
      <c r="J506" s="11"/>
      <c r="K506" s="11"/>
      <c r="L506" s="12"/>
      <c r="M506" s="12"/>
      <c r="N506" s="12"/>
      <c r="O506" s="12"/>
      <c r="P506" s="53"/>
    </row>
    <row r="507" spans="1:16" ht="12.75">
      <c r="A507" s="408"/>
      <c r="B507" s="408"/>
      <c r="C507" s="104" t="s">
        <v>406</v>
      </c>
      <c r="D507" s="11">
        <f t="shared" si="87"/>
        <v>0</v>
      </c>
      <c r="E507" s="11"/>
      <c r="F507" s="11"/>
      <c r="G507" s="11"/>
      <c r="H507" s="11"/>
      <c r="I507" s="11"/>
      <c r="J507" s="11"/>
      <c r="K507" s="11"/>
      <c r="L507" s="12"/>
      <c r="M507" s="12"/>
      <c r="N507" s="12"/>
      <c r="O507" s="12"/>
      <c r="P507" s="53"/>
    </row>
    <row r="508" spans="1:16" ht="11.25" customHeight="1">
      <c r="A508" s="321" t="s">
        <v>695</v>
      </c>
      <c r="B508" s="321" t="s">
        <v>641</v>
      </c>
      <c r="C508" s="104" t="s">
        <v>401</v>
      </c>
      <c r="D508" s="7">
        <f>SUM(D510:D515)</f>
        <v>33</v>
      </c>
      <c r="E508" s="7">
        <f aca="true" t="shared" si="90" ref="E508:O508">SUM(E510:E515)</f>
        <v>0</v>
      </c>
      <c r="F508" s="7">
        <f t="shared" si="90"/>
        <v>30</v>
      </c>
      <c r="G508" s="7">
        <f t="shared" si="90"/>
        <v>0</v>
      </c>
      <c r="H508" s="7">
        <f t="shared" si="90"/>
        <v>30</v>
      </c>
      <c r="I508" s="7">
        <f t="shared" si="90"/>
        <v>0</v>
      </c>
      <c r="J508" s="7">
        <f t="shared" si="90"/>
        <v>30</v>
      </c>
      <c r="K508" s="7">
        <f t="shared" si="90"/>
        <v>0</v>
      </c>
      <c r="L508" s="7">
        <f t="shared" si="90"/>
        <v>0</v>
      </c>
      <c r="M508" s="7">
        <f t="shared" si="90"/>
        <v>0</v>
      </c>
      <c r="N508" s="7">
        <f t="shared" si="90"/>
        <v>30</v>
      </c>
      <c r="O508" s="7">
        <f t="shared" si="90"/>
        <v>30</v>
      </c>
      <c r="P508" s="53"/>
    </row>
    <row r="509" spans="1:16" ht="12.75">
      <c r="A509" s="322"/>
      <c r="B509" s="322"/>
      <c r="C509" s="104" t="s">
        <v>402</v>
      </c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53"/>
    </row>
    <row r="510" spans="1:16" ht="12.75">
      <c r="A510" s="322"/>
      <c r="B510" s="322"/>
      <c r="C510" s="104" t="s">
        <v>11</v>
      </c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53"/>
    </row>
    <row r="511" spans="1:16" ht="12.75">
      <c r="A511" s="322"/>
      <c r="B511" s="322"/>
      <c r="C511" s="104" t="s">
        <v>403</v>
      </c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53"/>
    </row>
    <row r="512" spans="1:16" ht="12.75">
      <c r="A512" s="322"/>
      <c r="B512" s="322"/>
      <c r="C512" s="104" t="s">
        <v>404</v>
      </c>
      <c r="D512" s="7">
        <v>33</v>
      </c>
      <c r="E512" s="7">
        <v>0</v>
      </c>
      <c r="F512" s="7">
        <v>30</v>
      </c>
      <c r="G512" s="7">
        <v>0</v>
      </c>
      <c r="H512" s="7">
        <v>30</v>
      </c>
      <c r="I512" s="7">
        <v>0</v>
      </c>
      <c r="J512" s="7">
        <v>30</v>
      </c>
      <c r="K512" s="7">
        <v>0</v>
      </c>
      <c r="L512" s="7">
        <v>0</v>
      </c>
      <c r="M512" s="7">
        <v>0</v>
      </c>
      <c r="N512" s="7">
        <v>30</v>
      </c>
      <c r="O512" s="7">
        <v>30</v>
      </c>
      <c r="P512" s="53"/>
    </row>
    <row r="513" spans="1:16" ht="15.75" customHeight="1">
      <c r="A513" s="322"/>
      <c r="B513" s="322"/>
      <c r="C513" s="104" t="s">
        <v>405</v>
      </c>
      <c r="D513" s="7"/>
      <c r="E513" s="7"/>
      <c r="F513" s="7"/>
      <c r="G513" s="7"/>
      <c r="H513" s="7"/>
      <c r="I513" s="7"/>
      <c r="J513" s="7"/>
      <c r="K513" s="7"/>
      <c r="L513" s="14"/>
      <c r="M513" s="14"/>
      <c r="N513" s="14"/>
      <c r="O513" s="14"/>
      <c r="P513" s="53"/>
    </row>
    <row r="514" spans="1:16" ht="22.5">
      <c r="A514" s="322"/>
      <c r="B514" s="322"/>
      <c r="C514" s="104" t="s">
        <v>44</v>
      </c>
      <c r="D514" s="7"/>
      <c r="E514" s="7"/>
      <c r="F514" s="7"/>
      <c r="G514" s="7"/>
      <c r="H514" s="7"/>
      <c r="I514" s="7"/>
      <c r="J514" s="7"/>
      <c r="K514" s="7"/>
      <c r="L514" s="14"/>
      <c r="M514" s="14"/>
      <c r="N514" s="14"/>
      <c r="O514" s="14"/>
      <c r="P514" s="53"/>
    </row>
    <row r="515" spans="1:16" ht="12.75">
      <c r="A515" s="323"/>
      <c r="B515" s="323"/>
      <c r="C515" s="104" t="s">
        <v>406</v>
      </c>
      <c r="D515" s="7"/>
      <c r="E515" s="7"/>
      <c r="F515" s="7"/>
      <c r="G515" s="7"/>
      <c r="H515" s="7"/>
      <c r="I515" s="7"/>
      <c r="J515" s="7"/>
      <c r="K515" s="7"/>
      <c r="L515" s="14"/>
      <c r="M515" s="14"/>
      <c r="N515" s="14"/>
      <c r="O515" s="14"/>
      <c r="P515" s="53"/>
    </row>
    <row r="516" spans="1:16" ht="12.75" customHeight="1">
      <c r="A516" s="321" t="s">
        <v>642</v>
      </c>
      <c r="B516" s="321" t="s">
        <v>643</v>
      </c>
      <c r="C516" s="104" t="s">
        <v>401</v>
      </c>
      <c r="D516" s="7">
        <f>SUM(D518:D523)</f>
        <v>0</v>
      </c>
      <c r="E516" s="7">
        <f aca="true" t="shared" si="91" ref="E516:O516">SUM(E518:E523)</f>
        <v>0</v>
      </c>
      <c r="F516" s="7">
        <f t="shared" si="91"/>
        <v>0</v>
      </c>
      <c r="G516" s="7">
        <f t="shared" si="91"/>
        <v>0</v>
      </c>
      <c r="H516" s="7">
        <f t="shared" si="91"/>
        <v>30</v>
      </c>
      <c r="I516" s="7">
        <f t="shared" si="91"/>
        <v>0</v>
      </c>
      <c r="J516" s="7">
        <f t="shared" si="91"/>
        <v>30</v>
      </c>
      <c r="K516" s="7">
        <f t="shared" si="91"/>
        <v>0</v>
      </c>
      <c r="L516" s="7">
        <f t="shared" si="91"/>
        <v>0</v>
      </c>
      <c r="M516" s="7">
        <f t="shared" si="91"/>
        <v>0</v>
      </c>
      <c r="N516" s="7">
        <f t="shared" si="91"/>
        <v>30</v>
      </c>
      <c r="O516" s="7">
        <f t="shared" si="91"/>
        <v>30</v>
      </c>
      <c r="P516" s="53"/>
    </row>
    <row r="517" spans="1:16" ht="12.75">
      <c r="A517" s="322"/>
      <c r="B517" s="322"/>
      <c r="C517" s="104" t="s">
        <v>402</v>
      </c>
      <c r="D517" s="7"/>
      <c r="E517" s="7"/>
      <c r="F517" s="7"/>
      <c r="G517" s="7"/>
      <c r="H517" s="7"/>
      <c r="I517" s="7"/>
      <c r="J517" s="7"/>
      <c r="K517" s="7"/>
      <c r="L517" s="14"/>
      <c r="M517" s="14"/>
      <c r="N517" s="14"/>
      <c r="O517" s="14"/>
      <c r="P517" s="53"/>
    </row>
    <row r="518" spans="1:16" ht="12.75">
      <c r="A518" s="322"/>
      <c r="B518" s="322"/>
      <c r="C518" s="104" t="s">
        <v>11</v>
      </c>
      <c r="D518" s="7"/>
      <c r="E518" s="7"/>
      <c r="F518" s="7"/>
      <c r="G518" s="7"/>
      <c r="H518" s="7"/>
      <c r="I518" s="7"/>
      <c r="J518" s="7"/>
      <c r="K518" s="7"/>
      <c r="L518" s="14"/>
      <c r="M518" s="14"/>
      <c r="N518" s="14"/>
      <c r="O518" s="14"/>
      <c r="P518" s="53"/>
    </row>
    <row r="519" spans="1:16" ht="12.75">
      <c r="A519" s="322"/>
      <c r="B519" s="322"/>
      <c r="C519" s="104" t="s">
        <v>403</v>
      </c>
      <c r="D519" s="7">
        <v>0</v>
      </c>
      <c r="E519" s="7">
        <v>0</v>
      </c>
      <c r="F519" s="7">
        <v>0</v>
      </c>
      <c r="G519" s="7">
        <v>0</v>
      </c>
      <c r="H519" s="7">
        <v>30</v>
      </c>
      <c r="I519" s="7">
        <v>0</v>
      </c>
      <c r="J519" s="7">
        <v>30</v>
      </c>
      <c r="K519" s="7">
        <v>0</v>
      </c>
      <c r="L519" s="14">
        <v>0</v>
      </c>
      <c r="M519" s="14">
        <v>0</v>
      </c>
      <c r="N519" s="14">
        <v>30</v>
      </c>
      <c r="O519" s="14">
        <v>30</v>
      </c>
      <c r="P519" s="53"/>
    </row>
    <row r="520" spans="1:16" ht="12.75">
      <c r="A520" s="322"/>
      <c r="B520" s="322"/>
      <c r="C520" s="104" t="s">
        <v>404</v>
      </c>
      <c r="D520" s="7"/>
      <c r="E520" s="7"/>
      <c r="F520" s="7"/>
      <c r="G520" s="7"/>
      <c r="H520" s="7"/>
      <c r="I520" s="7"/>
      <c r="J520" s="7"/>
      <c r="K520" s="7"/>
      <c r="L520" s="14"/>
      <c r="M520" s="14"/>
      <c r="N520" s="14"/>
      <c r="O520" s="14"/>
      <c r="P520" s="53"/>
    </row>
    <row r="521" spans="1:16" ht="11.25" customHeight="1">
      <c r="A521" s="322"/>
      <c r="B521" s="322"/>
      <c r="C521" s="104" t="s">
        <v>405</v>
      </c>
      <c r="D521" s="7"/>
      <c r="E521" s="7"/>
      <c r="F521" s="7"/>
      <c r="G521" s="7"/>
      <c r="H521" s="7"/>
      <c r="I521" s="7"/>
      <c r="J521" s="7"/>
      <c r="K521" s="7"/>
      <c r="L521" s="14"/>
      <c r="M521" s="14"/>
      <c r="N521" s="14"/>
      <c r="O521" s="14"/>
      <c r="P521" s="53"/>
    </row>
    <row r="522" spans="1:16" ht="22.5">
      <c r="A522" s="322"/>
      <c r="B522" s="322"/>
      <c r="C522" s="104" t="s">
        <v>44</v>
      </c>
      <c r="D522" s="7"/>
      <c r="E522" s="7"/>
      <c r="F522" s="7"/>
      <c r="G522" s="7"/>
      <c r="H522" s="7"/>
      <c r="I522" s="7"/>
      <c r="J522" s="7"/>
      <c r="K522" s="7"/>
      <c r="L522" s="14"/>
      <c r="M522" s="14"/>
      <c r="N522" s="14"/>
      <c r="O522" s="14"/>
      <c r="P522" s="53"/>
    </row>
    <row r="523" spans="1:16" ht="12.75">
      <c r="A523" s="323"/>
      <c r="B523" s="323"/>
      <c r="C523" s="104" t="s">
        <v>406</v>
      </c>
      <c r="D523" s="7"/>
      <c r="E523" s="7"/>
      <c r="F523" s="7"/>
      <c r="G523" s="7"/>
      <c r="H523" s="7"/>
      <c r="I523" s="7"/>
      <c r="J523" s="7"/>
      <c r="K523" s="7"/>
      <c r="L523" s="14"/>
      <c r="M523" s="14"/>
      <c r="N523" s="14"/>
      <c r="O523" s="14"/>
      <c r="P523" s="53"/>
    </row>
    <row r="524" spans="1:16" ht="15.75" customHeight="1">
      <c r="A524" s="321" t="s">
        <v>644</v>
      </c>
      <c r="B524" s="321" t="s">
        <v>645</v>
      </c>
      <c r="C524" s="104" t="s">
        <v>401</v>
      </c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53"/>
    </row>
    <row r="525" spans="1:16" ht="12.75">
      <c r="A525" s="322"/>
      <c r="B525" s="322"/>
      <c r="C525" s="104" t="s">
        <v>402</v>
      </c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53"/>
    </row>
    <row r="526" spans="1:16" ht="12.75">
      <c r="A526" s="322"/>
      <c r="B526" s="322"/>
      <c r="C526" s="104" t="s">
        <v>11</v>
      </c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53"/>
    </row>
    <row r="527" spans="1:16" ht="12.75">
      <c r="A527" s="322"/>
      <c r="B527" s="322"/>
      <c r="C527" s="104" t="s">
        <v>403</v>
      </c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53"/>
    </row>
    <row r="528" spans="1:16" ht="12.75">
      <c r="A528" s="322"/>
      <c r="B528" s="322"/>
      <c r="C528" s="104" t="s">
        <v>404</v>
      </c>
      <c r="D528" s="7"/>
      <c r="E528" s="7"/>
      <c r="F528" s="7"/>
      <c r="G528" s="7"/>
      <c r="H528" s="7"/>
      <c r="I528" s="7"/>
      <c r="J528" s="7"/>
      <c r="K528" s="7"/>
      <c r="L528" s="14"/>
      <c r="M528" s="14"/>
      <c r="N528" s="14"/>
      <c r="O528" s="14"/>
      <c r="P528" s="53"/>
    </row>
    <row r="529" spans="1:16" ht="11.25" customHeight="1">
      <c r="A529" s="322"/>
      <c r="B529" s="322"/>
      <c r="C529" s="104" t="s">
        <v>405</v>
      </c>
      <c r="D529" s="7"/>
      <c r="E529" s="7"/>
      <c r="F529" s="7"/>
      <c r="G529" s="7"/>
      <c r="H529" s="7"/>
      <c r="I529" s="7"/>
      <c r="J529" s="7"/>
      <c r="K529" s="7"/>
      <c r="L529" s="14"/>
      <c r="M529" s="14"/>
      <c r="N529" s="14"/>
      <c r="O529" s="14"/>
      <c r="P529" s="53"/>
    </row>
    <row r="530" spans="1:16" ht="22.5">
      <c r="A530" s="322"/>
      <c r="B530" s="322"/>
      <c r="C530" s="104" t="s">
        <v>44</v>
      </c>
      <c r="D530" s="7"/>
      <c r="E530" s="7"/>
      <c r="F530" s="7"/>
      <c r="G530" s="7"/>
      <c r="H530" s="7"/>
      <c r="I530" s="7"/>
      <c r="J530" s="7"/>
      <c r="K530" s="7"/>
      <c r="L530" s="14"/>
      <c r="M530" s="14"/>
      <c r="N530" s="14"/>
      <c r="O530" s="14"/>
      <c r="P530" s="53"/>
    </row>
    <row r="531" spans="1:16" ht="12.75">
      <c r="A531" s="323"/>
      <c r="B531" s="323"/>
      <c r="C531" s="104" t="s">
        <v>406</v>
      </c>
      <c r="D531" s="7"/>
      <c r="E531" s="7"/>
      <c r="F531" s="7"/>
      <c r="G531" s="7"/>
      <c r="H531" s="7"/>
      <c r="I531" s="7"/>
      <c r="J531" s="7"/>
      <c r="K531" s="7"/>
      <c r="L531" s="14"/>
      <c r="M531" s="14"/>
      <c r="N531" s="14"/>
      <c r="O531" s="14"/>
      <c r="P531" s="53"/>
    </row>
    <row r="532" spans="1:16" ht="15.75" customHeight="1">
      <c r="A532" s="321" t="s">
        <v>646</v>
      </c>
      <c r="B532" s="321" t="s">
        <v>647</v>
      </c>
      <c r="C532" s="104" t="s">
        <v>401</v>
      </c>
      <c r="D532" s="7">
        <f>SUM(D534:D539)</f>
        <v>0</v>
      </c>
      <c r="E532" s="7">
        <f aca="true" t="shared" si="92" ref="E532:O532">SUM(E534:E539)</f>
        <v>0</v>
      </c>
      <c r="F532" s="7">
        <f t="shared" si="92"/>
        <v>0</v>
      </c>
      <c r="G532" s="7">
        <f t="shared" si="92"/>
        <v>0</v>
      </c>
      <c r="H532" s="7">
        <f t="shared" si="92"/>
        <v>30</v>
      </c>
      <c r="I532" s="7">
        <f t="shared" si="92"/>
        <v>0</v>
      </c>
      <c r="J532" s="7">
        <f t="shared" si="92"/>
        <v>30</v>
      </c>
      <c r="K532" s="7">
        <f t="shared" si="92"/>
        <v>0</v>
      </c>
      <c r="L532" s="7">
        <f t="shared" si="92"/>
        <v>0</v>
      </c>
      <c r="M532" s="7">
        <f t="shared" si="92"/>
        <v>0</v>
      </c>
      <c r="N532" s="7">
        <f t="shared" si="92"/>
        <v>0</v>
      </c>
      <c r="O532" s="7">
        <f t="shared" si="92"/>
        <v>0</v>
      </c>
      <c r="P532" s="53"/>
    </row>
    <row r="533" spans="1:16" ht="12.75">
      <c r="A533" s="322"/>
      <c r="B533" s="322"/>
      <c r="C533" s="104" t="s">
        <v>402</v>
      </c>
      <c r="D533" s="7"/>
      <c r="E533" s="7"/>
      <c r="F533" s="7"/>
      <c r="G533" s="7"/>
      <c r="H533" s="7"/>
      <c r="I533" s="7"/>
      <c r="J533" s="7"/>
      <c r="K533" s="7"/>
      <c r="L533" s="14"/>
      <c r="M533" s="14"/>
      <c r="N533" s="14"/>
      <c r="O533" s="14"/>
      <c r="P533" s="53"/>
    </row>
    <row r="534" spans="1:16" ht="12.75">
      <c r="A534" s="322"/>
      <c r="B534" s="322"/>
      <c r="C534" s="104" t="s">
        <v>11</v>
      </c>
      <c r="D534" s="7"/>
      <c r="E534" s="7"/>
      <c r="F534" s="7"/>
      <c r="G534" s="7"/>
      <c r="H534" s="7"/>
      <c r="I534" s="7"/>
      <c r="J534" s="7"/>
      <c r="K534" s="7"/>
      <c r="L534" s="14"/>
      <c r="M534" s="14"/>
      <c r="N534" s="14"/>
      <c r="O534" s="14"/>
      <c r="P534" s="53"/>
    </row>
    <row r="535" spans="1:16" ht="12.75">
      <c r="A535" s="322"/>
      <c r="B535" s="322"/>
      <c r="C535" s="104" t="s">
        <v>403</v>
      </c>
      <c r="D535" s="7"/>
      <c r="E535" s="7"/>
      <c r="F535" s="14"/>
      <c r="G535" s="14"/>
      <c r="H535" s="14"/>
      <c r="I535" s="14"/>
      <c r="J535" s="7"/>
      <c r="K535" s="7"/>
      <c r="L535" s="14"/>
      <c r="M535" s="14"/>
      <c r="N535" s="14"/>
      <c r="O535" s="14"/>
      <c r="P535" s="53"/>
    </row>
    <row r="536" spans="1:16" ht="12.75">
      <c r="A536" s="322"/>
      <c r="B536" s="322"/>
      <c r="C536" s="104" t="s">
        <v>404</v>
      </c>
      <c r="D536" s="7">
        <v>0</v>
      </c>
      <c r="E536" s="7">
        <v>0</v>
      </c>
      <c r="F536" s="7">
        <v>0</v>
      </c>
      <c r="G536" s="7">
        <v>0</v>
      </c>
      <c r="H536" s="7">
        <v>30</v>
      </c>
      <c r="I536" s="7">
        <v>0</v>
      </c>
      <c r="J536" s="7">
        <v>30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53"/>
    </row>
    <row r="537" spans="1:16" ht="11.25" customHeight="1">
      <c r="A537" s="322"/>
      <c r="B537" s="322"/>
      <c r="C537" s="104" t="s">
        <v>405</v>
      </c>
      <c r="D537" s="7"/>
      <c r="E537" s="7"/>
      <c r="F537" s="7"/>
      <c r="G537" s="7"/>
      <c r="H537" s="7"/>
      <c r="I537" s="7"/>
      <c r="J537" s="7"/>
      <c r="K537" s="7"/>
      <c r="L537" s="14"/>
      <c r="M537" s="14"/>
      <c r="N537" s="14"/>
      <c r="O537" s="14"/>
      <c r="P537" s="53"/>
    </row>
    <row r="538" spans="1:16" ht="22.5">
      <c r="A538" s="322"/>
      <c r="B538" s="322"/>
      <c r="C538" s="104" t="s">
        <v>44</v>
      </c>
      <c r="D538" s="7"/>
      <c r="E538" s="7"/>
      <c r="F538" s="7"/>
      <c r="G538" s="7"/>
      <c r="H538" s="7"/>
      <c r="I538" s="7"/>
      <c r="J538" s="7"/>
      <c r="K538" s="7"/>
      <c r="L538" s="14"/>
      <c r="M538" s="14"/>
      <c r="N538" s="14"/>
      <c r="O538" s="14"/>
      <c r="P538" s="53"/>
    </row>
    <row r="539" spans="1:16" ht="12.75">
      <c r="A539" s="323"/>
      <c r="B539" s="323"/>
      <c r="C539" s="104" t="s">
        <v>406</v>
      </c>
      <c r="D539" s="7"/>
      <c r="E539" s="7"/>
      <c r="F539" s="7"/>
      <c r="G539" s="7"/>
      <c r="H539" s="7"/>
      <c r="I539" s="7"/>
      <c r="J539" s="7"/>
      <c r="K539" s="7"/>
      <c r="L539" s="14"/>
      <c r="M539" s="14"/>
      <c r="N539" s="14"/>
      <c r="O539" s="14"/>
      <c r="P539" s="53"/>
    </row>
    <row r="540" spans="1:16" ht="12.75">
      <c r="A540" s="406" t="s">
        <v>40</v>
      </c>
      <c r="B540" s="406" t="s">
        <v>537</v>
      </c>
      <c r="C540" s="104" t="s">
        <v>401</v>
      </c>
      <c r="D540" s="11">
        <f>SUM(D542:D547)</f>
        <v>30</v>
      </c>
      <c r="E540" s="11">
        <f aca="true" t="shared" si="93" ref="E540:O540">SUM(E542:E547)</f>
        <v>30</v>
      </c>
      <c r="F540" s="11">
        <f t="shared" si="93"/>
        <v>25</v>
      </c>
      <c r="G540" s="11">
        <f t="shared" si="93"/>
        <v>0</v>
      </c>
      <c r="H540" s="11">
        <f t="shared" si="93"/>
        <v>25</v>
      </c>
      <c r="I540" s="11">
        <f t="shared" si="93"/>
        <v>0</v>
      </c>
      <c r="J540" s="11">
        <f t="shared" si="93"/>
        <v>25</v>
      </c>
      <c r="K540" s="11">
        <f t="shared" si="93"/>
        <v>0</v>
      </c>
      <c r="L540" s="11">
        <f t="shared" si="93"/>
        <v>0</v>
      </c>
      <c r="M540" s="11">
        <f t="shared" si="93"/>
        <v>0</v>
      </c>
      <c r="N540" s="11">
        <f t="shared" si="93"/>
        <v>25</v>
      </c>
      <c r="O540" s="11">
        <f t="shared" si="93"/>
        <v>25</v>
      </c>
      <c r="P540" s="53"/>
    </row>
    <row r="541" spans="1:16" ht="12.75">
      <c r="A541" s="407"/>
      <c r="B541" s="407"/>
      <c r="C541" s="104" t="s">
        <v>402</v>
      </c>
      <c r="D541" s="11"/>
      <c r="E541" s="11"/>
      <c r="F541" s="11"/>
      <c r="G541" s="11"/>
      <c r="H541" s="11"/>
      <c r="I541" s="11"/>
      <c r="J541" s="11"/>
      <c r="K541" s="11"/>
      <c r="L541" s="12"/>
      <c r="M541" s="11"/>
      <c r="N541" s="12"/>
      <c r="O541" s="12"/>
      <c r="P541" s="53"/>
    </row>
    <row r="542" spans="1:16" ht="12.75">
      <c r="A542" s="407"/>
      <c r="B542" s="407"/>
      <c r="C542" s="104" t="s">
        <v>11</v>
      </c>
      <c r="D542" s="11">
        <f>D550</f>
        <v>0</v>
      </c>
      <c r="E542" s="11"/>
      <c r="F542" s="11"/>
      <c r="G542" s="11"/>
      <c r="H542" s="11"/>
      <c r="I542" s="11"/>
      <c r="J542" s="11"/>
      <c r="K542" s="11"/>
      <c r="L542" s="12"/>
      <c r="M542" s="11"/>
      <c r="N542" s="12"/>
      <c r="O542" s="12"/>
      <c r="P542" s="53"/>
    </row>
    <row r="543" spans="1:16" ht="12.75">
      <c r="A543" s="407"/>
      <c r="B543" s="407"/>
      <c r="C543" s="104" t="s">
        <v>403</v>
      </c>
      <c r="D543" s="11">
        <f>D551</f>
        <v>0</v>
      </c>
      <c r="E543" s="11"/>
      <c r="F543" s="11"/>
      <c r="G543" s="11"/>
      <c r="H543" s="11"/>
      <c r="I543" s="11"/>
      <c r="J543" s="11"/>
      <c r="K543" s="11"/>
      <c r="L543" s="12"/>
      <c r="M543" s="11"/>
      <c r="N543" s="12"/>
      <c r="O543" s="12"/>
      <c r="P543" s="53"/>
    </row>
    <row r="544" spans="1:16" ht="12.75">
      <c r="A544" s="407"/>
      <c r="B544" s="407"/>
      <c r="C544" s="104" t="s">
        <v>404</v>
      </c>
      <c r="D544" s="11">
        <f>D552</f>
        <v>30</v>
      </c>
      <c r="E544" s="11">
        <f aca="true" t="shared" si="94" ref="E544:O544">E552</f>
        <v>30</v>
      </c>
      <c r="F544" s="11">
        <f t="shared" si="94"/>
        <v>25</v>
      </c>
      <c r="G544" s="11">
        <f t="shared" si="94"/>
        <v>0</v>
      </c>
      <c r="H544" s="11">
        <f t="shared" si="94"/>
        <v>25</v>
      </c>
      <c r="I544" s="11">
        <f t="shared" si="94"/>
        <v>0</v>
      </c>
      <c r="J544" s="11">
        <f t="shared" si="94"/>
        <v>25</v>
      </c>
      <c r="K544" s="11">
        <f t="shared" si="94"/>
        <v>0</v>
      </c>
      <c r="L544" s="11">
        <f t="shared" si="94"/>
        <v>0</v>
      </c>
      <c r="M544" s="11">
        <f t="shared" si="94"/>
        <v>0</v>
      </c>
      <c r="N544" s="11">
        <f t="shared" si="94"/>
        <v>25</v>
      </c>
      <c r="O544" s="11">
        <f t="shared" si="94"/>
        <v>25</v>
      </c>
      <c r="P544" s="53"/>
    </row>
    <row r="545" spans="1:16" ht="13.5" customHeight="1">
      <c r="A545" s="407"/>
      <c r="B545" s="407"/>
      <c r="C545" s="104" t="s">
        <v>405</v>
      </c>
      <c r="D545" s="11">
        <f>D553</f>
        <v>0</v>
      </c>
      <c r="E545" s="11"/>
      <c r="F545" s="11"/>
      <c r="G545" s="11"/>
      <c r="H545" s="11"/>
      <c r="I545" s="11"/>
      <c r="J545" s="11"/>
      <c r="K545" s="11"/>
      <c r="L545" s="12"/>
      <c r="M545" s="12"/>
      <c r="N545" s="12"/>
      <c r="O545" s="12"/>
      <c r="P545" s="53"/>
    </row>
    <row r="546" spans="1:16" ht="22.5">
      <c r="A546" s="407"/>
      <c r="B546" s="407"/>
      <c r="C546" s="104" t="s">
        <v>44</v>
      </c>
      <c r="D546" s="11">
        <f>D554</f>
        <v>0</v>
      </c>
      <c r="E546" s="11"/>
      <c r="F546" s="11"/>
      <c r="G546" s="11"/>
      <c r="H546" s="11"/>
      <c r="I546" s="11"/>
      <c r="J546" s="11"/>
      <c r="K546" s="11"/>
      <c r="L546" s="12"/>
      <c r="M546" s="12"/>
      <c r="N546" s="12"/>
      <c r="O546" s="12"/>
      <c r="P546" s="53"/>
    </row>
    <row r="547" spans="1:16" ht="12.75">
      <c r="A547" s="408"/>
      <c r="B547" s="408"/>
      <c r="C547" s="104" t="s">
        <v>406</v>
      </c>
      <c r="D547" s="11"/>
      <c r="E547" s="11"/>
      <c r="F547" s="11"/>
      <c r="G547" s="11"/>
      <c r="H547" s="11"/>
      <c r="I547" s="11"/>
      <c r="J547" s="11"/>
      <c r="K547" s="11"/>
      <c r="L547" s="12"/>
      <c r="M547" s="12"/>
      <c r="N547" s="12"/>
      <c r="O547" s="12"/>
      <c r="P547" s="53"/>
    </row>
    <row r="548" spans="1:16" ht="12.75">
      <c r="A548" s="321" t="s">
        <v>649</v>
      </c>
      <c r="B548" s="321" t="s">
        <v>650</v>
      </c>
      <c r="C548" s="104" t="s">
        <v>401</v>
      </c>
      <c r="D548" s="7">
        <f>SUM(D550:D555)</f>
        <v>30</v>
      </c>
      <c r="E548" s="7">
        <f aca="true" t="shared" si="95" ref="E548:O548">SUM(E550:E555)</f>
        <v>30</v>
      </c>
      <c r="F548" s="7">
        <f t="shared" si="95"/>
        <v>25</v>
      </c>
      <c r="G548" s="7">
        <f t="shared" si="95"/>
        <v>0</v>
      </c>
      <c r="H548" s="7">
        <f t="shared" si="95"/>
        <v>25</v>
      </c>
      <c r="I548" s="7">
        <f t="shared" si="95"/>
        <v>0</v>
      </c>
      <c r="J548" s="7">
        <f t="shared" si="95"/>
        <v>25</v>
      </c>
      <c r="K548" s="7">
        <f t="shared" si="95"/>
        <v>0</v>
      </c>
      <c r="L548" s="7">
        <f t="shared" si="95"/>
        <v>0</v>
      </c>
      <c r="M548" s="7">
        <f t="shared" si="95"/>
        <v>0</v>
      </c>
      <c r="N548" s="7">
        <f t="shared" si="95"/>
        <v>25</v>
      </c>
      <c r="O548" s="7">
        <f t="shared" si="95"/>
        <v>25</v>
      </c>
      <c r="P548" s="53"/>
    </row>
    <row r="549" spans="1:16" ht="12.75">
      <c r="A549" s="322"/>
      <c r="B549" s="322"/>
      <c r="C549" s="104" t="s">
        <v>402</v>
      </c>
      <c r="D549" s="7"/>
      <c r="E549" s="7"/>
      <c r="F549" s="7"/>
      <c r="G549" s="7"/>
      <c r="H549" s="7"/>
      <c r="I549" s="7"/>
      <c r="J549" s="7"/>
      <c r="K549" s="7"/>
      <c r="L549" s="14"/>
      <c r="M549" s="14"/>
      <c r="N549" s="14"/>
      <c r="O549" s="14"/>
      <c r="P549" s="53"/>
    </row>
    <row r="550" spans="1:16" ht="12.75">
      <c r="A550" s="322"/>
      <c r="B550" s="322"/>
      <c r="C550" s="104" t="s">
        <v>11</v>
      </c>
      <c r="D550" s="7"/>
      <c r="E550" s="7"/>
      <c r="F550" s="7"/>
      <c r="G550" s="7"/>
      <c r="H550" s="7"/>
      <c r="I550" s="7"/>
      <c r="J550" s="7"/>
      <c r="K550" s="7"/>
      <c r="L550" s="14"/>
      <c r="M550" s="14"/>
      <c r="N550" s="14"/>
      <c r="O550" s="14"/>
      <c r="P550" s="53"/>
    </row>
    <row r="551" spans="1:16" ht="12.75">
      <c r="A551" s="322"/>
      <c r="B551" s="322"/>
      <c r="C551" s="104" t="s">
        <v>403</v>
      </c>
      <c r="D551" s="7"/>
      <c r="E551" s="7"/>
      <c r="F551" s="7"/>
      <c r="G551" s="7"/>
      <c r="H551" s="7"/>
      <c r="I551" s="7"/>
      <c r="J551" s="7"/>
      <c r="K551" s="7"/>
      <c r="L551" s="14"/>
      <c r="M551" s="14"/>
      <c r="N551" s="14"/>
      <c r="O551" s="14"/>
      <c r="P551" s="53"/>
    </row>
    <row r="552" spans="1:16" ht="12.75">
      <c r="A552" s="322"/>
      <c r="B552" s="322"/>
      <c r="C552" s="104" t="s">
        <v>404</v>
      </c>
      <c r="D552" s="7">
        <v>30</v>
      </c>
      <c r="E552" s="7">
        <v>30</v>
      </c>
      <c r="F552" s="7">
        <v>25</v>
      </c>
      <c r="G552" s="7">
        <v>0</v>
      </c>
      <c r="H552" s="7">
        <v>25</v>
      </c>
      <c r="I552" s="7">
        <v>0</v>
      </c>
      <c r="J552" s="7">
        <v>25</v>
      </c>
      <c r="K552" s="7">
        <v>0</v>
      </c>
      <c r="L552" s="14">
        <v>0</v>
      </c>
      <c r="M552" s="14">
        <v>0</v>
      </c>
      <c r="N552" s="107">
        <v>25</v>
      </c>
      <c r="O552" s="107">
        <v>25</v>
      </c>
      <c r="P552" s="53"/>
    </row>
    <row r="553" spans="1:16" ht="17.25" customHeight="1">
      <c r="A553" s="322"/>
      <c r="B553" s="322"/>
      <c r="C553" s="104" t="s">
        <v>405</v>
      </c>
      <c r="D553" s="7"/>
      <c r="E553" s="7"/>
      <c r="F553" s="7"/>
      <c r="G553" s="7"/>
      <c r="H553" s="7"/>
      <c r="I553" s="7"/>
      <c r="J553" s="7"/>
      <c r="K553" s="7"/>
      <c r="L553" s="14"/>
      <c r="M553" s="14"/>
      <c r="N553" s="14"/>
      <c r="O553" s="14"/>
      <c r="P553" s="53"/>
    </row>
    <row r="554" spans="1:16" ht="22.5">
      <c r="A554" s="322"/>
      <c r="B554" s="322"/>
      <c r="C554" s="104" t="s">
        <v>44</v>
      </c>
      <c r="D554" s="7"/>
      <c r="E554" s="7"/>
      <c r="F554" s="7"/>
      <c r="G554" s="7"/>
      <c r="H554" s="7"/>
      <c r="I554" s="7"/>
      <c r="J554" s="7"/>
      <c r="K554" s="7"/>
      <c r="L554" s="14"/>
      <c r="M554" s="14"/>
      <c r="N554" s="14"/>
      <c r="O554" s="14"/>
      <c r="P554" s="53"/>
    </row>
    <row r="555" spans="1:16" ht="12.75">
      <c r="A555" s="323"/>
      <c r="B555" s="323"/>
      <c r="C555" s="104" t="s">
        <v>406</v>
      </c>
      <c r="D555" s="7"/>
      <c r="E555" s="7"/>
      <c r="F555" s="7"/>
      <c r="G555" s="7"/>
      <c r="H555" s="7"/>
      <c r="I555" s="7"/>
      <c r="J555" s="7"/>
      <c r="K555" s="7"/>
      <c r="L555" s="14"/>
      <c r="M555" s="14"/>
      <c r="N555" s="14"/>
      <c r="O555" s="14"/>
      <c r="P555" s="53"/>
    </row>
    <row r="556" spans="1:16" ht="12.75">
      <c r="A556" s="406" t="s">
        <v>40</v>
      </c>
      <c r="B556" s="406" t="s">
        <v>734</v>
      </c>
      <c r="C556" s="111" t="s">
        <v>401</v>
      </c>
      <c r="D556" s="11">
        <f>SUM(D558:D563)</f>
        <v>0</v>
      </c>
      <c r="E556" s="11">
        <f aca="true" t="shared" si="96" ref="E556:O556">SUM(E558:E563)</f>
        <v>0</v>
      </c>
      <c r="F556" s="11">
        <f t="shared" si="96"/>
        <v>50</v>
      </c>
      <c r="G556" s="11">
        <f t="shared" si="96"/>
        <v>0</v>
      </c>
      <c r="H556" s="11">
        <f t="shared" si="96"/>
        <v>50</v>
      </c>
      <c r="I556" s="11">
        <f t="shared" si="96"/>
        <v>0</v>
      </c>
      <c r="J556" s="11">
        <f t="shared" si="96"/>
        <v>50</v>
      </c>
      <c r="K556" s="11">
        <f t="shared" si="96"/>
        <v>0</v>
      </c>
      <c r="L556" s="11">
        <f t="shared" si="96"/>
        <v>0</v>
      </c>
      <c r="M556" s="11">
        <f t="shared" si="96"/>
        <v>0</v>
      </c>
      <c r="N556" s="11">
        <f t="shared" si="96"/>
        <v>100</v>
      </c>
      <c r="O556" s="11">
        <f t="shared" si="96"/>
        <v>100</v>
      </c>
      <c r="P556" s="53"/>
    </row>
    <row r="557" spans="1:16" ht="12.75">
      <c r="A557" s="407"/>
      <c r="B557" s="407"/>
      <c r="C557" s="111" t="s">
        <v>402</v>
      </c>
      <c r="D557" s="11"/>
      <c r="E557" s="11"/>
      <c r="F557" s="11"/>
      <c r="G557" s="11"/>
      <c r="H557" s="11"/>
      <c r="I557" s="11"/>
      <c r="J557" s="11"/>
      <c r="K557" s="7"/>
      <c r="L557" s="14"/>
      <c r="M557" s="14"/>
      <c r="N557" s="14"/>
      <c r="O557" s="14"/>
      <c r="P557" s="53"/>
    </row>
    <row r="558" spans="1:16" ht="12.75">
      <c r="A558" s="407"/>
      <c r="B558" s="407"/>
      <c r="C558" s="111" t="s">
        <v>11</v>
      </c>
      <c r="D558" s="11">
        <f aca="true" t="shared" si="97" ref="D558:D563">D566+D574+D582</f>
        <v>0</v>
      </c>
      <c r="E558" s="11"/>
      <c r="F558" s="11"/>
      <c r="G558" s="11"/>
      <c r="H558" s="11"/>
      <c r="I558" s="11"/>
      <c r="J558" s="11"/>
      <c r="K558" s="11"/>
      <c r="L558" s="12"/>
      <c r="M558" s="12"/>
      <c r="N558" s="14"/>
      <c r="O558" s="14"/>
      <c r="P558" s="53"/>
    </row>
    <row r="559" spans="1:16" ht="12.75">
      <c r="A559" s="407"/>
      <c r="B559" s="407"/>
      <c r="C559" s="111" t="s">
        <v>403</v>
      </c>
      <c r="D559" s="11">
        <f t="shared" si="97"/>
        <v>0</v>
      </c>
      <c r="E559" s="11"/>
      <c r="F559" s="11"/>
      <c r="G559" s="11"/>
      <c r="H559" s="11"/>
      <c r="I559" s="11"/>
      <c r="J559" s="11"/>
      <c r="K559" s="7"/>
      <c r="L559" s="12"/>
      <c r="M559" s="12"/>
      <c r="N559" s="14"/>
      <c r="O559" s="14"/>
      <c r="P559" s="53"/>
    </row>
    <row r="560" spans="1:16" ht="12.75">
      <c r="A560" s="407"/>
      <c r="B560" s="407"/>
      <c r="C560" s="111" t="s">
        <v>404</v>
      </c>
      <c r="D560" s="11">
        <f t="shared" si="97"/>
        <v>0</v>
      </c>
      <c r="E560" s="11">
        <f aca="true" t="shared" si="98" ref="E560:O560">E568+E576+E584</f>
        <v>0</v>
      </c>
      <c r="F560" s="11">
        <f t="shared" si="98"/>
        <v>50</v>
      </c>
      <c r="G560" s="11">
        <f t="shared" si="98"/>
        <v>0</v>
      </c>
      <c r="H560" s="11">
        <f t="shared" si="98"/>
        <v>50</v>
      </c>
      <c r="I560" s="11">
        <f t="shared" si="98"/>
        <v>0</v>
      </c>
      <c r="J560" s="11">
        <f t="shared" si="98"/>
        <v>50</v>
      </c>
      <c r="K560" s="11">
        <f t="shared" si="98"/>
        <v>0</v>
      </c>
      <c r="L560" s="11">
        <f t="shared" si="98"/>
        <v>0</v>
      </c>
      <c r="M560" s="11">
        <f t="shared" si="98"/>
        <v>0</v>
      </c>
      <c r="N560" s="11">
        <f t="shared" si="98"/>
        <v>100</v>
      </c>
      <c r="O560" s="11">
        <f t="shared" si="98"/>
        <v>100</v>
      </c>
      <c r="P560" s="53"/>
    </row>
    <row r="561" spans="1:16" ht="21">
      <c r="A561" s="407"/>
      <c r="B561" s="407"/>
      <c r="C561" s="111" t="s">
        <v>405</v>
      </c>
      <c r="D561" s="11">
        <f t="shared" si="97"/>
        <v>0</v>
      </c>
      <c r="E561" s="11"/>
      <c r="F561" s="11"/>
      <c r="G561" s="11"/>
      <c r="H561" s="11"/>
      <c r="I561" s="11"/>
      <c r="J561" s="11"/>
      <c r="K561" s="7"/>
      <c r="L561" s="14"/>
      <c r="M561" s="14"/>
      <c r="N561" s="14"/>
      <c r="O561" s="14"/>
      <c r="P561" s="53"/>
    </row>
    <row r="562" spans="1:16" ht="21">
      <c r="A562" s="407"/>
      <c r="B562" s="407"/>
      <c r="C562" s="111" t="s">
        <v>44</v>
      </c>
      <c r="D562" s="11">
        <f t="shared" si="97"/>
        <v>0</v>
      </c>
      <c r="E562" s="11"/>
      <c r="F562" s="11"/>
      <c r="G562" s="11"/>
      <c r="H562" s="11"/>
      <c r="I562" s="11"/>
      <c r="J562" s="11"/>
      <c r="K562" s="7"/>
      <c r="L562" s="14"/>
      <c r="M562" s="14"/>
      <c r="N562" s="14"/>
      <c r="O562" s="14"/>
      <c r="P562" s="53"/>
    </row>
    <row r="563" spans="1:16" ht="12.75">
      <c r="A563" s="408"/>
      <c r="B563" s="408"/>
      <c r="C563" s="111" t="s">
        <v>406</v>
      </c>
      <c r="D563" s="11">
        <f t="shared" si="97"/>
        <v>0</v>
      </c>
      <c r="E563" s="7"/>
      <c r="F563" s="7"/>
      <c r="G563" s="7"/>
      <c r="H563" s="7"/>
      <c r="I563" s="7"/>
      <c r="J563" s="7"/>
      <c r="K563" s="7"/>
      <c r="L563" s="14"/>
      <c r="M563" s="14"/>
      <c r="N563" s="14"/>
      <c r="O563" s="14"/>
      <c r="P563" s="53"/>
    </row>
    <row r="564" spans="1:16" ht="13.5" customHeight="1">
      <c r="A564" s="321" t="s">
        <v>651</v>
      </c>
      <c r="B564" s="321" t="s">
        <v>652</v>
      </c>
      <c r="C564" s="104" t="s">
        <v>401</v>
      </c>
      <c r="D564" s="7">
        <f>SUM(D566:D571)</f>
        <v>0</v>
      </c>
      <c r="E564" s="7">
        <f aca="true" t="shared" si="99" ref="E564:O564">SUM(E566:E571)</f>
        <v>0</v>
      </c>
      <c r="F564" s="7">
        <f t="shared" si="99"/>
        <v>20</v>
      </c>
      <c r="G564" s="7">
        <f t="shared" si="99"/>
        <v>0</v>
      </c>
      <c r="H564" s="7">
        <f t="shared" si="99"/>
        <v>20</v>
      </c>
      <c r="I564" s="7">
        <f t="shared" si="99"/>
        <v>0</v>
      </c>
      <c r="J564" s="7">
        <f t="shared" si="99"/>
        <v>20</v>
      </c>
      <c r="K564" s="7">
        <f t="shared" si="99"/>
        <v>0</v>
      </c>
      <c r="L564" s="7">
        <f t="shared" si="99"/>
        <v>0</v>
      </c>
      <c r="M564" s="7">
        <f t="shared" si="99"/>
        <v>0</v>
      </c>
      <c r="N564" s="7">
        <f t="shared" si="99"/>
        <v>40</v>
      </c>
      <c r="O564" s="7">
        <f t="shared" si="99"/>
        <v>40</v>
      </c>
      <c r="P564" s="53"/>
    </row>
    <row r="565" spans="1:16" ht="12.75">
      <c r="A565" s="322"/>
      <c r="B565" s="322"/>
      <c r="C565" s="104" t="s">
        <v>402</v>
      </c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53"/>
    </row>
    <row r="566" spans="1:16" ht="12.75">
      <c r="A566" s="322"/>
      <c r="B566" s="322"/>
      <c r="C566" s="104" t="s">
        <v>11</v>
      </c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53"/>
    </row>
    <row r="567" spans="1:16" ht="12.75">
      <c r="A567" s="322"/>
      <c r="B567" s="322"/>
      <c r="C567" s="104" t="s">
        <v>403</v>
      </c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53"/>
    </row>
    <row r="568" spans="1:16" ht="12.75">
      <c r="A568" s="322"/>
      <c r="B568" s="322"/>
      <c r="C568" s="104" t="s">
        <v>404</v>
      </c>
      <c r="D568" s="7">
        <v>0</v>
      </c>
      <c r="E568" s="7">
        <v>0</v>
      </c>
      <c r="F568" s="7">
        <v>20</v>
      </c>
      <c r="G568" s="7">
        <v>0</v>
      </c>
      <c r="H568" s="7">
        <v>20</v>
      </c>
      <c r="I568" s="7">
        <v>0</v>
      </c>
      <c r="J568" s="7">
        <v>20</v>
      </c>
      <c r="K568" s="7">
        <v>0</v>
      </c>
      <c r="L568" s="17">
        <v>0</v>
      </c>
      <c r="M568" s="17">
        <v>0</v>
      </c>
      <c r="N568" s="17">
        <v>40</v>
      </c>
      <c r="O568" s="17">
        <v>40</v>
      </c>
      <c r="P568" s="53"/>
    </row>
    <row r="569" spans="1:16" ht="12" customHeight="1">
      <c r="A569" s="322"/>
      <c r="B569" s="322"/>
      <c r="C569" s="104" t="s">
        <v>405</v>
      </c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53"/>
    </row>
    <row r="570" spans="1:16" ht="22.5">
      <c r="A570" s="322"/>
      <c r="B570" s="322"/>
      <c r="C570" s="104" t="s">
        <v>44</v>
      </c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53"/>
    </row>
    <row r="571" spans="1:16" ht="12.75">
      <c r="A571" s="323"/>
      <c r="B571" s="323"/>
      <c r="C571" s="104" t="s">
        <v>406</v>
      </c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53"/>
    </row>
    <row r="572" spans="1:16" ht="14.25" customHeight="1">
      <c r="A572" s="321" t="s">
        <v>653</v>
      </c>
      <c r="B572" s="321" t="s">
        <v>654</v>
      </c>
      <c r="C572" s="104" t="s">
        <v>401</v>
      </c>
      <c r="D572" s="7">
        <f>SUM(D574:D579)</f>
        <v>0</v>
      </c>
      <c r="E572" s="7">
        <f aca="true" t="shared" si="100" ref="E572:O572">SUM(E574:E579)</f>
        <v>0</v>
      </c>
      <c r="F572" s="7">
        <f t="shared" si="100"/>
        <v>10</v>
      </c>
      <c r="G572" s="7">
        <f t="shared" si="100"/>
        <v>0</v>
      </c>
      <c r="H572" s="7">
        <f t="shared" si="100"/>
        <v>10</v>
      </c>
      <c r="I572" s="7">
        <f t="shared" si="100"/>
        <v>0</v>
      </c>
      <c r="J572" s="7">
        <f t="shared" si="100"/>
        <v>10</v>
      </c>
      <c r="K572" s="7">
        <f t="shared" si="100"/>
        <v>0</v>
      </c>
      <c r="L572" s="7">
        <f t="shared" si="100"/>
        <v>0</v>
      </c>
      <c r="M572" s="7">
        <f t="shared" si="100"/>
        <v>0</v>
      </c>
      <c r="N572" s="7">
        <f t="shared" si="100"/>
        <v>30</v>
      </c>
      <c r="O572" s="7">
        <f t="shared" si="100"/>
        <v>30</v>
      </c>
      <c r="P572" s="53"/>
    </row>
    <row r="573" spans="1:16" ht="12.75">
      <c r="A573" s="322"/>
      <c r="B573" s="322"/>
      <c r="C573" s="104" t="s">
        <v>402</v>
      </c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53"/>
    </row>
    <row r="574" spans="1:16" ht="12.75">
      <c r="A574" s="322"/>
      <c r="B574" s="322"/>
      <c r="C574" s="104" t="s">
        <v>11</v>
      </c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53"/>
    </row>
    <row r="575" spans="1:16" ht="12.75">
      <c r="A575" s="322"/>
      <c r="B575" s="322"/>
      <c r="C575" s="104" t="s">
        <v>403</v>
      </c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53"/>
    </row>
    <row r="576" spans="1:16" ht="12.75">
      <c r="A576" s="322"/>
      <c r="B576" s="322"/>
      <c r="C576" s="104" t="s">
        <v>404</v>
      </c>
      <c r="D576" s="7">
        <v>0</v>
      </c>
      <c r="E576" s="7">
        <v>0</v>
      </c>
      <c r="F576" s="7">
        <v>10</v>
      </c>
      <c r="G576" s="7">
        <v>0</v>
      </c>
      <c r="H576" s="7">
        <v>10</v>
      </c>
      <c r="I576" s="7">
        <v>0</v>
      </c>
      <c r="J576" s="7">
        <v>10</v>
      </c>
      <c r="K576" s="7">
        <v>0</v>
      </c>
      <c r="L576" s="7">
        <v>0</v>
      </c>
      <c r="M576" s="7">
        <v>0</v>
      </c>
      <c r="N576" s="7">
        <v>30</v>
      </c>
      <c r="O576" s="7">
        <v>30</v>
      </c>
      <c r="P576" s="53"/>
    </row>
    <row r="577" spans="1:16" ht="13.5" customHeight="1">
      <c r="A577" s="322"/>
      <c r="B577" s="322"/>
      <c r="C577" s="104" t="s">
        <v>405</v>
      </c>
      <c r="D577" s="7"/>
      <c r="E577" s="7"/>
      <c r="F577" s="7"/>
      <c r="G577" s="7"/>
      <c r="H577" s="7"/>
      <c r="I577" s="7"/>
      <c r="J577" s="7"/>
      <c r="K577" s="7"/>
      <c r="L577" s="14"/>
      <c r="M577" s="14"/>
      <c r="N577" s="14"/>
      <c r="O577" s="14"/>
      <c r="P577" s="53"/>
    </row>
    <row r="578" spans="1:16" ht="22.5">
      <c r="A578" s="322"/>
      <c r="B578" s="322"/>
      <c r="C578" s="104" t="s">
        <v>44</v>
      </c>
      <c r="D578" s="7"/>
      <c r="E578" s="7"/>
      <c r="F578" s="7"/>
      <c r="G578" s="7"/>
      <c r="H578" s="7"/>
      <c r="I578" s="7"/>
      <c r="J578" s="7"/>
      <c r="K578" s="7"/>
      <c r="L578" s="14"/>
      <c r="M578" s="14"/>
      <c r="N578" s="14"/>
      <c r="O578" s="14"/>
      <c r="P578" s="53"/>
    </row>
    <row r="579" spans="1:16" ht="12.75">
      <c r="A579" s="323"/>
      <c r="B579" s="323"/>
      <c r="C579" s="104" t="s">
        <v>406</v>
      </c>
      <c r="D579" s="7"/>
      <c r="E579" s="7"/>
      <c r="F579" s="7"/>
      <c r="G579" s="7"/>
      <c r="H579" s="7"/>
      <c r="I579" s="7"/>
      <c r="J579" s="7"/>
      <c r="K579" s="7"/>
      <c r="L579" s="14"/>
      <c r="M579" s="14"/>
      <c r="N579" s="14"/>
      <c r="O579" s="14"/>
      <c r="P579" s="53"/>
    </row>
    <row r="580" spans="1:16" ht="12.75">
      <c r="A580" s="321" t="s">
        <v>890</v>
      </c>
      <c r="B580" s="321" t="s">
        <v>130</v>
      </c>
      <c r="C580" s="104" t="s">
        <v>401</v>
      </c>
      <c r="D580" s="7">
        <f>SUM(D582:D587)</f>
        <v>0</v>
      </c>
      <c r="E580" s="7">
        <f aca="true" t="shared" si="101" ref="E580:O580">SUM(E582:E587)</f>
        <v>0</v>
      </c>
      <c r="F580" s="7">
        <f t="shared" si="101"/>
        <v>20</v>
      </c>
      <c r="G580" s="7">
        <f t="shared" si="101"/>
        <v>0</v>
      </c>
      <c r="H580" s="7">
        <f t="shared" si="101"/>
        <v>20</v>
      </c>
      <c r="I580" s="7">
        <f t="shared" si="101"/>
        <v>0</v>
      </c>
      <c r="J580" s="7">
        <f t="shared" si="101"/>
        <v>20</v>
      </c>
      <c r="K580" s="7">
        <f t="shared" si="101"/>
        <v>0</v>
      </c>
      <c r="L580" s="7">
        <f t="shared" si="101"/>
        <v>0</v>
      </c>
      <c r="M580" s="7">
        <f t="shared" si="101"/>
        <v>0</v>
      </c>
      <c r="N580" s="7">
        <f t="shared" si="101"/>
        <v>30</v>
      </c>
      <c r="O580" s="7">
        <f t="shared" si="101"/>
        <v>30</v>
      </c>
      <c r="P580" s="53"/>
    </row>
    <row r="581" spans="1:16" ht="12.75">
      <c r="A581" s="322"/>
      <c r="B581" s="322"/>
      <c r="C581" s="104" t="s">
        <v>402</v>
      </c>
      <c r="D581" s="7"/>
      <c r="E581" s="7"/>
      <c r="F581" s="7"/>
      <c r="G581" s="7"/>
      <c r="H581" s="7"/>
      <c r="I581" s="7"/>
      <c r="J581" s="7"/>
      <c r="K581" s="7"/>
      <c r="L581" s="14"/>
      <c r="M581" s="14"/>
      <c r="N581" s="14"/>
      <c r="O581" s="14"/>
      <c r="P581" s="53"/>
    </row>
    <row r="582" spans="1:16" ht="12.75">
      <c r="A582" s="322"/>
      <c r="B582" s="322"/>
      <c r="C582" s="104" t="s">
        <v>11</v>
      </c>
      <c r="D582" s="7"/>
      <c r="E582" s="7"/>
      <c r="F582" s="7"/>
      <c r="G582" s="7"/>
      <c r="H582" s="7"/>
      <c r="I582" s="7"/>
      <c r="J582" s="7"/>
      <c r="K582" s="7"/>
      <c r="L582" s="14"/>
      <c r="M582" s="14"/>
      <c r="N582" s="14"/>
      <c r="O582" s="14"/>
      <c r="P582" s="53"/>
    </row>
    <row r="583" spans="1:16" ht="12.75">
      <c r="A583" s="322"/>
      <c r="B583" s="322"/>
      <c r="C583" s="104" t="s">
        <v>403</v>
      </c>
      <c r="D583" s="7"/>
      <c r="E583" s="7"/>
      <c r="F583" s="7"/>
      <c r="G583" s="7"/>
      <c r="H583" s="7"/>
      <c r="I583" s="7"/>
      <c r="J583" s="7"/>
      <c r="K583" s="7"/>
      <c r="L583" s="14"/>
      <c r="M583" s="14"/>
      <c r="N583" s="14"/>
      <c r="O583" s="14"/>
      <c r="P583" s="53"/>
    </row>
    <row r="584" spans="1:16" ht="12.75">
      <c r="A584" s="322"/>
      <c r="B584" s="322"/>
      <c r="C584" s="104" t="s">
        <v>404</v>
      </c>
      <c r="D584" s="7">
        <v>0</v>
      </c>
      <c r="E584" s="7">
        <v>0</v>
      </c>
      <c r="F584" s="7">
        <v>20</v>
      </c>
      <c r="G584" s="7">
        <v>0</v>
      </c>
      <c r="H584" s="7">
        <v>20</v>
      </c>
      <c r="I584" s="7">
        <v>0</v>
      </c>
      <c r="J584" s="7">
        <v>20</v>
      </c>
      <c r="K584" s="7">
        <v>0</v>
      </c>
      <c r="L584" s="14">
        <v>0</v>
      </c>
      <c r="M584" s="14">
        <v>0</v>
      </c>
      <c r="N584" s="17">
        <v>30</v>
      </c>
      <c r="O584" s="17">
        <v>30</v>
      </c>
      <c r="P584" s="53"/>
    </row>
    <row r="585" spans="1:16" ht="12.75" customHeight="1">
      <c r="A585" s="322"/>
      <c r="B585" s="322"/>
      <c r="C585" s="104" t="s">
        <v>405</v>
      </c>
      <c r="D585" s="7"/>
      <c r="E585" s="7"/>
      <c r="F585" s="7"/>
      <c r="G585" s="7"/>
      <c r="H585" s="7"/>
      <c r="I585" s="7"/>
      <c r="J585" s="7"/>
      <c r="K585" s="7"/>
      <c r="L585" s="14"/>
      <c r="M585" s="14"/>
      <c r="N585" s="14"/>
      <c r="O585" s="14"/>
      <c r="P585" s="53"/>
    </row>
    <row r="586" spans="1:16" ht="22.5">
      <c r="A586" s="322"/>
      <c r="B586" s="322"/>
      <c r="C586" s="104" t="s">
        <v>44</v>
      </c>
      <c r="D586" s="7"/>
      <c r="E586" s="7"/>
      <c r="F586" s="7"/>
      <c r="G586" s="7"/>
      <c r="H586" s="7"/>
      <c r="I586" s="7"/>
      <c r="J586" s="7"/>
      <c r="K586" s="7"/>
      <c r="L586" s="14"/>
      <c r="M586" s="14"/>
      <c r="N586" s="14"/>
      <c r="O586" s="14"/>
      <c r="P586" s="53"/>
    </row>
    <row r="587" spans="1:16" ht="12.75">
      <c r="A587" s="323"/>
      <c r="B587" s="323"/>
      <c r="C587" s="104" t="s">
        <v>406</v>
      </c>
      <c r="D587" s="7"/>
      <c r="E587" s="7"/>
      <c r="F587" s="7"/>
      <c r="G587" s="7"/>
      <c r="H587" s="7"/>
      <c r="I587" s="7"/>
      <c r="J587" s="7"/>
      <c r="K587" s="7"/>
      <c r="L587" s="14"/>
      <c r="M587" s="14"/>
      <c r="N587" s="14"/>
      <c r="O587" s="14"/>
      <c r="P587" s="53"/>
    </row>
    <row r="588" spans="1:16" ht="12.75">
      <c r="A588" s="406" t="s">
        <v>605</v>
      </c>
      <c r="B588" s="406" t="s">
        <v>606</v>
      </c>
      <c r="C588" s="111" t="s">
        <v>401</v>
      </c>
      <c r="D588" s="11">
        <f>SUM(D590:D595)</f>
        <v>120</v>
      </c>
      <c r="E588" s="11">
        <f aca="true" t="shared" si="102" ref="E588:O588">SUM(E590:E595)</f>
        <v>66.5</v>
      </c>
      <c r="F588" s="11">
        <f t="shared" si="102"/>
        <v>130</v>
      </c>
      <c r="G588" s="11">
        <f t="shared" si="102"/>
        <v>23.5</v>
      </c>
      <c r="H588" s="11">
        <f t="shared" si="102"/>
        <v>330</v>
      </c>
      <c r="I588" s="11">
        <f t="shared" si="102"/>
        <v>67.5</v>
      </c>
      <c r="J588" s="11">
        <f t="shared" si="102"/>
        <v>330</v>
      </c>
      <c r="K588" s="11">
        <f t="shared" si="102"/>
        <v>145</v>
      </c>
      <c r="L588" s="11">
        <f t="shared" si="102"/>
        <v>160</v>
      </c>
      <c r="M588" s="11">
        <f t="shared" si="102"/>
        <v>150</v>
      </c>
      <c r="N588" s="11">
        <f t="shared" si="102"/>
        <v>320</v>
      </c>
      <c r="O588" s="11">
        <f t="shared" si="102"/>
        <v>320</v>
      </c>
      <c r="P588" s="53"/>
    </row>
    <row r="589" spans="1:16" ht="12.75">
      <c r="A589" s="407"/>
      <c r="B589" s="407"/>
      <c r="C589" s="111" t="s">
        <v>402</v>
      </c>
      <c r="D589" s="11"/>
      <c r="E589" s="11"/>
      <c r="F589" s="11"/>
      <c r="G589" s="11"/>
      <c r="H589" s="11"/>
      <c r="I589" s="11"/>
      <c r="J589" s="11"/>
      <c r="K589" s="11"/>
      <c r="L589" s="12"/>
      <c r="M589" s="12"/>
      <c r="N589" s="112"/>
      <c r="O589" s="112"/>
      <c r="P589" s="53"/>
    </row>
    <row r="590" spans="1:16" ht="12.75">
      <c r="A590" s="407"/>
      <c r="B590" s="407"/>
      <c r="C590" s="111" t="s">
        <v>11</v>
      </c>
      <c r="D590" s="11">
        <f aca="true" t="shared" si="103" ref="D590:D595">D598+D606+D614</f>
        <v>0</v>
      </c>
      <c r="E590" s="11"/>
      <c r="F590" s="11"/>
      <c r="G590" s="11"/>
      <c r="H590" s="11"/>
      <c r="I590" s="11"/>
      <c r="J590" s="11"/>
      <c r="K590" s="11"/>
      <c r="L590" s="12"/>
      <c r="M590" s="12"/>
      <c r="N590" s="112"/>
      <c r="O590" s="112"/>
      <c r="P590" s="53"/>
    </row>
    <row r="591" spans="1:16" ht="12.75">
      <c r="A591" s="407"/>
      <c r="B591" s="407"/>
      <c r="C591" s="111" t="s">
        <v>403</v>
      </c>
      <c r="D591" s="11">
        <f t="shared" si="103"/>
        <v>0</v>
      </c>
      <c r="E591" s="11"/>
      <c r="F591" s="11"/>
      <c r="G591" s="11"/>
      <c r="H591" s="11"/>
      <c r="I591" s="11"/>
      <c r="J591" s="11"/>
      <c r="K591" s="11"/>
      <c r="L591" s="12"/>
      <c r="M591" s="12"/>
      <c r="N591" s="112"/>
      <c r="O591" s="112"/>
      <c r="P591" s="53"/>
    </row>
    <row r="592" spans="1:16" ht="12.75">
      <c r="A592" s="407"/>
      <c r="B592" s="407"/>
      <c r="C592" s="111" t="s">
        <v>404</v>
      </c>
      <c r="D592" s="11">
        <f t="shared" si="103"/>
        <v>120</v>
      </c>
      <c r="E592" s="11">
        <f aca="true" t="shared" si="104" ref="E592:O592">E600+E608+E616</f>
        <v>66.5</v>
      </c>
      <c r="F592" s="11">
        <f t="shared" si="104"/>
        <v>130</v>
      </c>
      <c r="G592" s="11">
        <f t="shared" si="104"/>
        <v>23.5</v>
      </c>
      <c r="H592" s="11">
        <f t="shared" si="104"/>
        <v>330</v>
      </c>
      <c r="I592" s="11">
        <f t="shared" si="104"/>
        <v>67.5</v>
      </c>
      <c r="J592" s="11">
        <f t="shared" si="104"/>
        <v>330</v>
      </c>
      <c r="K592" s="11">
        <f t="shared" si="104"/>
        <v>145</v>
      </c>
      <c r="L592" s="11">
        <f t="shared" si="104"/>
        <v>160</v>
      </c>
      <c r="M592" s="11">
        <f t="shared" si="104"/>
        <v>150</v>
      </c>
      <c r="N592" s="11">
        <f t="shared" si="104"/>
        <v>320</v>
      </c>
      <c r="O592" s="11">
        <f t="shared" si="104"/>
        <v>320</v>
      </c>
      <c r="P592" s="53"/>
    </row>
    <row r="593" spans="1:16" ht="21">
      <c r="A593" s="407"/>
      <c r="B593" s="407"/>
      <c r="C593" s="111" t="s">
        <v>405</v>
      </c>
      <c r="D593" s="11">
        <f t="shared" si="103"/>
        <v>0</v>
      </c>
      <c r="E593" s="11"/>
      <c r="F593" s="11"/>
      <c r="G593" s="11"/>
      <c r="H593" s="11"/>
      <c r="I593" s="11"/>
      <c r="J593" s="11"/>
      <c r="K593" s="11"/>
      <c r="L593" s="12"/>
      <c r="M593" s="12"/>
      <c r="N593" s="12"/>
      <c r="O593" s="12"/>
      <c r="P593" s="53"/>
    </row>
    <row r="594" spans="1:16" ht="21">
      <c r="A594" s="407"/>
      <c r="B594" s="407"/>
      <c r="C594" s="111" t="s">
        <v>44</v>
      </c>
      <c r="D594" s="11">
        <f t="shared" si="103"/>
        <v>0</v>
      </c>
      <c r="E594" s="11"/>
      <c r="F594" s="11"/>
      <c r="G594" s="11"/>
      <c r="H594" s="11"/>
      <c r="I594" s="11"/>
      <c r="J594" s="11"/>
      <c r="K594" s="11"/>
      <c r="L594" s="12"/>
      <c r="M594" s="12"/>
      <c r="N594" s="12"/>
      <c r="O594" s="12"/>
      <c r="P594" s="53"/>
    </row>
    <row r="595" spans="1:16" ht="12.75">
      <c r="A595" s="408"/>
      <c r="B595" s="408"/>
      <c r="C595" s="111" t="s">
        <v>406</v>
      </c>
      <c r="D595" s="11">
        <f t="shared" si="103"/>
        <v>0</v>
      </c>
      <c r="E595" s="11"/>
      <c r="F595" s="11"/>
      <c r="G595" s="11"/>
      <c r="H595" s="11"/>
      <c r="I595" s="11"/>
      <c r="J595" s="11"/>
      <c r="K595" s="11"/>
      <c r="L595" s="12"/>
      <c r="M595" s="12"/>
      <c r="N595" s="12"/>
      <c r="O595" s="12"/>
      <c r="P595" s="53"/>
    </row>
    <row r="596" spans="1:16" ht="12.75">
      <c r="A596" s="321" t="s">
        <v>655</v>
      </c>
      <c r="B596" s="321" t="s">
        <v>656</v>
      </c>
      <c r="C596" s="104" t="s">
        <v>401</v>
      </c>
      <c r="D596" s="7">
        <f>SUM(D598:D603)</f>
        <v>0</v>
      </c>
      <c r="E596" s="7">
        <f aca="true" t="shared" si="105" ref="E596:O596">SUM(E598:E603)</f>
        <v>0</v>
      </c>
      <c r="F596" s="7">
        <f t="shared" si="105"/>
        <v>0</v>
      </c>
      <c r="G596" s="7">
        <f t="shared" si="105"/>
        <v>0</v>
      </c>
      <c r="H596" s="7">
        <f t="shared" si="105"/>
        <v>0</v>
      </c>
      <c r="I596" s="7">
        <f t="shared" si="105"/>
        <v>0</v>
      </c>
      <c r="J596" s="7">
        <f t="shared" si="105"/>
        <v>0</v>
      </c>
      <c r="K596" s="7">
        <f t="shared" si="105"/>
        <v>0</v>
      </c>
      <c r="L596" s="7">
        <f t="shared" si="105"/>
        <v>0</v>
      </c>
      <c r="M596" s="7">
        <f t="shared" si="105"/>
        <v>0</v>
      </c>
      <c r="N596" s="7">
        <f t="shared" si="105"/>
        <v>70</v>
      </c>
      <c r="O596" s="7">
        <f t="shared" si="105"/>
        <v>70</v>
      </c>
      <c r="P596" s="53"/>
    </row>
    <row r="597" spans="1:16" ht="12.75">
      <c r="A597" s="322"/>
      <c r="B597" s="322"/>
      <c r="C597" s="104" t="s">
        <v>402</v>
      </c>
      <c r="D597" s="7"/>
      <c r="E597" s="7"/>
      <c r="F597" s="7"/>
      <c r="G597" s="7"/>
      <c r="H597" s="7"/>
      <c r="I597" s="7"/>
      <c r="J597" s="7"/>
      <c r="K597" s="7"/>
      <c r="L597" s="14"/>
      <c r="M597" s="14"/>
      <c r="N597" s="7"/>
      <c r="O597" s="7"/>
      <c r="P597" s="53"/>
    </row>
    <row r="598" spans="1:16" ht="12.75">
      <c r="A598" s="322"/>
      <c r="B598" s="322"/>
      <c r="C598" s="104" t="s">
        <v>11</v>
      </c>
      <c r="D598" s="7"/>
      <c r="E598" s="7"/>
      <c r="F598" s="7"/>
      <c r="G598" s="7"/>
      <c r="H598" s="7"/>
      <c r="I598" s="7"/>
      <c r="J598" s="7"/>
      <c r="K598" s="7"/>
      <c r="L598" s="14"/>
      <c r="M598" s="14"/>
      <c r="N598" s="7"/>
      <c r="O598" s="7"/>
      <c r="P598" s="53"/>
    </row>
    <row r="599" spans="1:16" ht="12.75">
      <c r="A599" s="322"/>
      <c r="B599" s="322"/>
      <c r="C599" s="104" t="s">
        <v>403</v>
      </c>
      <c r="D599" s="7"/>
      <c r="E599" s="7"/>
      <c r="F599" s="7"/>
      <c r="G599" s="7"/>
      <c r="H599" s="7"/>
      <c r="I599" s="7"/>
      <c r="J599" s="7"/>
      <c r="K599" s="7"/>
      <c r="L599" s="14"/>
      <c r="M599" s="14"/>
      <c r="N599" s="7"/>
      <c r="O599" s="7"/>
      <c r="P599" s="53"/>
    </row>
    <row r="600" spans="1:16" ht="12.75">
      <c r="A600" s="322"/>
      <c r="B600" s="322"/>
      <c r="C600" s="104" t="s">
        <v>404</v>
      </c>
      <c r="D600" s="7"/>
      <c r="E600" s="7"/>
      <c r="F600" s="7"/>
      <c r="G600" s="7"/>
      <c r="H600" s="7"/>
      <c r="I600" s="7"/>
      <c r="J600" s="7"/>
      <c r="K600" s="7"/>
      <c r="L600" s="14"/>
      <c r="M600" s="14"/>
      <c r="N600" s="7">
        <v>70</v>
      </c>
      <c r="O600" s="7">
        <v>70</v>
      </c>
      <c r="P600" s="53"/>
    </row>
    <row r="601" spans="1:16" ht="12" customHeight="1">
      <c r="A601" s="322"/>
      <c r="B601" s="322"/>
      <c r="C601" s="104" t="s">
        <v>405</v>
      </c>
      <c r="D601" s="7"/>
      <c r="E601" s="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53"/>
    </row>
    <row r="602" spans="1:16" ht="22.5">
      <c r="A602" s="322"/>
      <c r="B602" s="322"/>
      <c r="C602" s="104" t="s">
        <v>44</v>
      </c>
      <c r="D602" s="7"/>
      <c r="E602" s="7"/>
      <c r="F602" s="7"/>
      <c r="G602" s="7"/>
      <c r="H602" s="7"/>
      <c r="I602" s="7"/>
      <c r="J602" s="7"/>
      <c r="K602" s="7"/>
      <c r="L602" s="14"/>
      <c r="M602" s="14"/>
      <c r="N602" s="14"/>
      <c r="O602" s="14"/>
      <c r="P602" s="53"/>
    </row>
    <row r="603" spans="1:16" ht="12.75">
      <c r="A603" s="323"/>
      <c r="B603" s="323"/>
      <c r="C603" s="104" t="s">
        <v>406</v>
      </c>
      <c r="D603" s="7"/>
      <c r="E603" s="7"/>
      <c r="F603" s="7"/>
      <c r="G603" s="7"/>
      <c r="H603" s="7"/>
      <c r="I603" s="7"/>
      <c r="J603" s="7"/>
      <c r="K603" s="7"/>
      <c r="L603" s="14"/>
      <c r="M603" s="14"/>
      <c r="N603" s="14"/>
      <c r="O603" s="14"/>
      <c r="P603" s="53"/>
    </row>
    <row r="604" spans="1:16" ht="12.75">
      <c r="A604" s="321" t="s">
        <v>648</v>
      </c>
      <c r="B604" s="321" t="s">
        <v>657</v>
      </c>
      <c r="C604" s="104" t="s">
        <v>401</v>
      </c>
      <c r="D604" s="107">
        <f>SUM(D605:D611)</f>
        <v>0</v>
      </c>
      <c r="E604" s="107">
        <f>SUM(E605:E611)</f>
        <v>0</v>
      </c>
      <c r="F604" s="107">
        <f>SUM(F605:F611)</f>
        <v>10</v>
      </c>
      <c r="G604" s="107">
        <f aca="true" t="shared" si="106" ref="G604:O604">SUM(G605:G611)</f>
        <v>0</v>
      </c>
      <c r="H604" s="107">
        <f t="shared" si="106"/>
        <v>10</v>
      </c>
      <c r="I604" s="107">
        <f t="shared" si="106"/>
        <v>0</v>
      </c>
      <c r="J604" s="107">
        <f t="shared" si="106"/>
        <v>10</v>
      </c>
      <c r="K604" s="107">
        <f t="shared" si="106"/>
        <v>0</v>
      </c>
      <c r="L604" s="107">
        <f t="shared" si="106"/>
        <v>0</v>
      </c>
      <c r="M604" s="107">
        <f t="shared" si="106"/>
        <v>0</v>
      </c>
      <c r="N604" s="107">
        <f t="shared" si="106"/>
        <v>100</v>
      </c>
      <c r="O604" s="107">
        <f t="shared" si="106"/>
        <v>100</v>
      </c>
      <c r="P604" s="53"/>
    </row>
    <row r="605" spans="1:16" ht="12.75">
      <c r="A605" s="322"/>
      <c r="B605" s="322"/>
      <c r="C605" s="104" t="s">
        <v>402</v>
      </c>
      <c r="D605" s="7"/>
      <c r="E605" s="7"/>
      <c r="F605" s="7"/>
      <c r="G605" s="7"/>
      <c r="H605" s="7"/>
      <c r="I605" s="7"/>
      <c r="J605" s="7"/>
      <c r="K605" s="7"/>
      <c r="L605" s="7"/>
      <c r="M605" s="14"/>
      <c r="N605" s="7"/>
      <c r="O605" s="7"/>
      <c r="P605" s="53"/>
    </row>
    <row r="606" spans="1:16" ht="12.75">
      <c r="A606" s="322"/>
      <c r="B606" s="322"/>
      <c r="C606" s="104" t="s">
        <v>11</v>
      </c>
      <c r="D606" s="7"/>
      <c r="E606" s="7"/>
      <c r="F606" s="7"/>
      <c r="G606" s="7"/>
      <c r="H606" s="7"/>
      <c r="I606" s="7"/>
      <c r="J606" s="7"/>
      <c r="K606" s="7"/>
      <c r="L606" s="7"/>
      <c r="M606" s="14"/>
      <c r="N606" s="7"/>
      <c r="O606" s="7"/>
      <c r="P606" s="53"/>
    </row>
    <row r="607" spans="1:16" ht="12.75">
      <c r="A607" s="322"/>
      <c r="B607" s="322"/>
      <c r="C607" s="104" t="s">
        <v>403</v>
      </c>
      <c r="D607" s="7"/>
      <c r="E607" s="7"/>
      <c r="F607" s="7"/>
      <c r="G607" s="7"/>
      <c r="H607" s="7"/>
      <c r="I607" s="7"/>
      <c r="J607" s="7"/>
      <c r="K607" s="7"/>
      <c r="L607" s="7"/>
      <c r="M607" s="14"/>
      <c r="N607" s="7"/>
      <c r="O607" s="7"/>
      <c r="P607" s="53"/>
    </row>
    <row r="608" spans="1:16" ht="12.75">
      <c r="A608" s="322"/>
      <c r="B608" s="322"/>
      <c r="C608" s="104" t="s">
        <v>404</v>
      </c>
      <c r="D608" s="7"/>
      <c r="E608" s="7"/>
      <c r="F608" s="107">
        <v>10</v>
      </c>
      <c r="G608" s="107">
        <v>0</v>
      </c>
      <c r="H608" s="107">
        <v>10</v>
      </c>
      <c r="I608" s="107">
        <v>0</v>
      </c>
      <c r="J608" s="107">
        <v>10</v>
      </c>
      <c r="K608" s="107">
        <v>0</v>
      </c>
      <c r="L608" s="107">
        <v>0</v>
      </c>
      <c r="M608" s="107">
        <v>0</v>
      </c>
      <c r="N608" s="107">
        <v>100</v>
      </c>
      <c r="O608" s="107">
        <v>100</v>
      </c>
      <c r="P608" s="53"/>
    </row>
    <row r="609" spans="1:16" ht="12.75" customHeight="1">
      <c r="A609" s="322"/>
      <c r="B609" s="322"/>
      <c r="C609" s="104" t="s">
        <v>405</v>
      </c>
      <c r="D609" s="7"/>
      <c r="E609" s="7"/>
      <c r="F609" s="7"/>
      <c r="G609" s="7"/>
      <c r="H609" s="7"/>
      <c r="I609" s="7"/>
      <c r="J609" s="7"/>
      <c r="K609" s="7"/>
      <c r="L609" s="14"/>
      <c r="M609" s="14"/>
      <c r="N609" s="14"/>
      <c r="O609" s="14"/>
      <c r="P609" s="53"/>
    </row>
    <row r="610" spans="1:16" ht="22.5">
      <c r="A610" s="322"/>
      <c r="B610" s="322"/>
      <c r="C610" s="104" t="s">
        <v>44</v>
      </c>
      <c r="D610" s="7"/>
      <c r="E610" s="7"/>
      <c r="F610" s="7"/>
      <c r="G610" s="7"/>
      <c r="H610" s="7"/>
      <c r="I610" s="7"/>
      <c r="J610" s="7"/>
      <c r="K610" s="7"/>
      <c r="L610" s="14"/>
      <c r="M610" s="14"/>
      <c r="N610" s="14"/>
      <c r="O610" s="14"/>
      <c r="P610" s="53"/>
    </row>
    <row r="611" spans="1:16" ht="12.75">
      <c r="A611" s="323"/>
      <c r="B611" s="323"/>
      <c r="C611" s="104" t="s">
        <v>406</v>
      </c>
      <c r="D611" s="7"/>
      <c r="E611" s="7"/>
      <c r="F611" s="7"/>
      <c r="G611" s="7"/>
      <c r="H611" s="7"/>
      <c r="I611" s="7"/>
      <c r="J611" s="7"/>
      <c r="K611" s="7"/>
      <c r="L611" s="14"/>
      <c r="M611" s="14"/>
      <c r="N611" s="14"/>
      <c r="O611" s="14"/>
      <c r="P611" s="53"/>
    </row>
    <row r="612" spans="1:16" ht="14.25" customHeight="1">
      <c r="A612" s="321" t="s">
        <v>658</v>
      </c>
      <c r="B612" s="321" t="s">
        <v>659</v>
      </c>
      <c r="C612" s="104" t="s">
        <v>401</v>
      </c>
      <c r="D612" s="7">
        <f>SUM(D614:D619)</f>
        <v>120</v>
      </c>
      <c r="E612" s="7">
        <f aca="true" t="shared" si="107" ref="E612:O612">SUM(E614:E619)</f>
        <v>66.5</v>
      </c>
      <c r="F612" s="7">
        <f t="shared" si="107"/>
        <v>120</v>
      </c>
      <c r="G612" s="7">
        <f t="shared" si="107"/>
        <v>23.5</v>
      </c>
      <c r="H612" s="7">
        <f t="shared" si="107"/>
        <v>320</v>
      </c>
      <c r="I612" s="7">
        <f t="shared" si="107"/>
        <v>67.5</v>
      </c>
      <c r="J612" s="7">
        <f t="shared" si="107"/>
        <v>320</v>
      </c>
      <c r="K612" s="7">
        <f t="shared" si="107"/>
        <v>145</v>
      </c>
      <c r="L612" s="7">
        <f t="shared" si="107"/>
        <v>160</v>
      </c>
      <c r="M612" s="7">
        <f t="shared" si="107"/>
        <v>150</v>
      </c>
      <c r="N612" s="7">
        <f t="shared" si="107"/>
        <v>150</v>
      </c>
      <c r="O612" s="7">
        <f t="shared" si="107"/>
        <v>150</v>
      </c>
      <c r="P612" s="53"/>
    </row>
    <row r="613" spans="1:16" ht="12.75">
      <c r="A613" s="322"/>
      <c r="B613" s="322"/>
      <c r="C613" s="104" t="s">
        <v>402</v>
      </c>
      <c r="D613" s="7"/>
      <c r="E613" s="7"/>
      <c r="F613" s="7"/>
      <c r="G613" s="7"/>
      <c r="H613" s="7"/>
      <c r="I613" s="7"/>
      <c r="J613" s="7"/>
      <c r="K613" s="7"/>
      <c r="L613" s="14"/>
      <c r="M613" s="14"/>
      <c r="N613" s="14"/>
      <c r="O613" s="14"/>
      <c r="P613" s="53"/>
    </row>
    <row r="614" spans="1:16" ht="12.75">
      <c r="A614" s="322"/>
      <c r="B614" s="322"/>
      <c r="C614" s="104" t="s">
        <v>11</v>
      </c>
      <c r="D614" s="7"/>
      <c r="E614" s="7"/>
      <c r="F614" s="7"/>
      <c r="G614" s="7"/>
      <c r="H614" s="7"/>
      <c r="I614" s="7"/>
      <c r="J614" s="7"/>
      <c r="K614" s="7"/>
      <c r="L614" s="14"/>
      <c r="M614" s="14"/>
      <c r="N614" s="14"/>
      <c r="O614" s="14"/>
      <c r="P614" s="53"/>
    </row>
    <row r="615" spans="1:16" ht="12.75">
      <c r="A615" s="322"/>
      <c r="B615" s="322"/>
      <c r="C615" s="104" t="s">
        <v>403</v>
      </c>
      <c r="D615" s="7"/>
      <c r="E615" s="7"/>
      <c r="F615" s="7"/>
      <c r="G615" s="7"/>
      <c r="H615" s="7"/>
      <c r="I615" s="7"/>
      <c r="J615" s="7"/>
      <c r="K615" s="7"/>
      <c r="L615" s="14"/>
      <c r="M615" s="14"/>
      <c r="N615" s="14"/>
      <c r="O615" s="14"/>
      <c r="P615" s="53"/>
    </row>
    <row r="616" spans="1:16" ht="12.75">
      <c r="A616" s="322"/>
      <c r="B616" s="322"/>
      <c r="C616" s="104" t="s">
        <v>404</v>
      </c>
      <c r="D616" s="7">
        <v>120</v>
      </c>
      <c r="E616" s="7">
        <v>66.5</v>
      </c>
      <c r="F616" s="107">
        <v>120</v>
      </c>
      <c r="G616" s="107">
        <v>23.5</v>
      </c>
      <c r="H616" s="107">
        <v>320</v>
      </c>
      <c r="I616" s="107">
        <v>67.5</v>
      </c>
      <c r="J616" s="107">
        <v>320</v>
      </c>
      <c r="K616" s="107">
        <v>145</v>
      </c>
      <c r="L616" s="107">
        <v>160</v>
      </c>
      <c r="M616" s="107">
        <v>150</v>
      </c>
      <c r="N616" s="107">
        <v>150</v>
      </c>
      <c r="O616" s="107">
        <v>150</v>
      </c>
      <c r="P616" s="53"/>
    </row>
    <row r="617" spans="1:16" ht="11.25" customHeight="1">
      <c r="A617" s="322"/>
      <c r="B617" s="322"/>
      <c r="C617" s="104" t="s">
        <v>405</v>
      </c>
      <c r="D617" s="7"/>
      <c r="E617" s="7"/>
      <c r="F617" s="7"/>
      <c r="G617" s="7"/>
      <c r="H617" s="7"/>
      <c r="I617" s="7"/>
      <c r="J617" s="7"/>
      <c r="K617" s="7"/>
      <c r="L617" s="14"/>
      <c r="M617" s="14"/>
      <c r="N617" s="14"/>
      <c r="O617" s="14"/>
      <c r="P617" s="53"/>
    </row>
    <row r="618" spans="1:16" ht="22.5">
      <c r="A618" s="322"/>
      <c r="B618" s="322"/>
      <c r="C618" s="104" t="s">
        <v>44</v>
      </c>
      <c r="D618" s="7"/>
      <c r="E618" s="7"/>
      <c r="F618" s="7"/>
      <c r="G618" s="7"/>
      <c r="H618" s="7"/>
      <c r="I618" s="7"/>
      <c r="J618" s="7"/>
      <c r="K618" s="7"/>
      <c r="L618" s="14"/>
      <c r="M618" s="14"/>
      <c r="N618" s="14"/>
      <c r="O618" s="14"/>
      <c r="P618" s="53"/>
    </row>
    <row r="619" spans="1:16" ht="12.75">
      <c r="A619" s="323"/>
      <c r="B619" s="323"/>
      <c r="C619" s="104" t="s">
        <v>406</v>
      </c>
      <c r="D619" s="7"/>
      <c r="E619" s="7"/>
      <c r="F619" s="7"/>
      <c r="G619" s="7"/>
      <c r="H619" s="7"/>
      <c r="I619" s="7"/>
      <c r="J619" s="7"/>
      <c r="K619" s="7"/>
      <c r="L619" s="14"/>
      <c r="M619" s="14"/>
      <c r="N619" s="14"/>
      <c r="O619" s="14"/>
      <c r="P619" s="53"/>
    </row>
    <row r="620" spans="1:16" ht="12.75">
      <c r="A620" s="406" t="s">
        <v>40</v>
      </c>
      <c r="B620" s="406" t="s">
        <v>548</v>
      </c>
      <c r="C620" s="111" t="s">
        <v>401</v>
      </c>
      <c r="D620" s="11">
        <f>SUM(D622:D627)</f>
        <v>860</v>
      </c>
      <c r="E620" s="11">
        <f aca="true" t="shared" si="108" ref="E620:O620">SUM(E622:E627)</f>
        <v>847.8</v>
      </c>
      <c r="F620" s="11">
        <f t="shared" si="108"/>
        <v>860</v>
      </c>
      <c r="G620" s="11">
        <f t="shared" si="108"/>
        <v>176.4</v>
      </c>
      <c r="H620" s="11">
        <f t="shared" si="108"/>
        <v>860</v>
      </c>
      <c r="I620" s="11">
        <f t="shared" si="108"/>
        <v>437</v>
      </c>
      <c r="J620" s="11">
        <f t="shared" si="108"/>
        <v>860</v>
      </c>
      <c r="K620" s="11">
        <f t="shared" si="108"/>
        <v>494.4</v>
      </c>
      <c r="L620" s="11">
        <f t="shared" si="108"/>
        <v>561.6</v>
      </c>
      <c r="M620" s="11">
        <f t="shared" si="108"/>
        <v>556</v>
      </c>
      <c r="N620" s="11">
        <f t="shared" si="108"/>
        <v>860</v>
      </c>
      <c r="O620" s="11">
        <f t="shared" si="108"/>
        <v>500</v>
      </c>
      <c r="P620" s="53"/>
    </row>
    <row r="621" spans="1:16" ht="12.75">
      <c r="A621" s="407"/>
      <c r="B621" s="407"/>
      <c r="C621" s="111" t="s">
        <v>402</v>
      </c>
      <c r="D621" s="11"/>
      <c r="E621" s="11"/>
      <c r="F621" s="11"/>
      <c r="G621" s="11"/>
      <c r="H621" s="11"/>
      <c r="I621" s="11"/>
      <c r="J621" s="11"/>
      <c r="K621" s="11"/>
      <c r="L621" s="12"/>
      <c r="M621" s="12"/>
      <c r="N621" s="12"/>
      <c r="O621" s="12"/>
      <c r="P621" s="53"/>
    </row>
    <row r="622" spans="1:16" ht="12.75">
      <c r="A622" s="407"/>
      <c r="B622" s="407"/>
      <c r="C622" s="111" t="s">
        <v>11</v>
      </c>
      <c r="D622" s="11">
        <f aca="true" t="shared" si="109" ref="D622:D627">D630</f>
        <v>0</v>
      </c>
      <c r="E622" s="11"/>
      <c r="F622" s="11"/>
      <c r="G622" s="11"/>
      <c r="H622" s="11"/>
      <c r="I622" s="11"/>
      <c r="J622" s="11"/>
      <c r="K622" s="11"/>
      <c r="L622" s="12"/>
      <c r="M622" s="12"/>
      <c r="N622" s="12"/>
      <c r="O622" s="12"/>
      <c r="P622" s="53"/>
    </row>
    <row r="623" spans="1:16" ht="12.75">
      <c r="A623" s="407"/>
      <c r="B623" s="407"/>
      <c r="C623" s="111" t="s">
        <v>403</v>
      </c>
      <c r="D623" s="11">
        <f t="shared" si="109"/>
        <v>0</v>
      </c>
      <c r="E623" s="11"/>
      <c r="F623" s="11"/>
      <c r="G623" s="11"/>
      <c r="H623" s="11"/>
      <c r="I623" s="11"/>
      <c r="J623" s="11"/>
      <c r="K623" s="11"/>
      <c r="L623" s="12"/>
      <c r="M623" s="12"/>
      <c r="N623" s="12"/>
      <c r="O623" s="12"/>
      <c r="P623" s="53"/>
    </row>
    <row r="624" spans="1:16" ht="12.75">
      <c r="A624" s="407"/>
      <c r="B624" s="407"/>
      <c r="C624" s="111" t="s">
        <v>404</v>
      </c>
      <c r="D624" s="11">
        <f t="shared" si="109"/>
        <v>860</v>
      </c>
      <c r="E624" s="11">
        <f aca="true" t="shared" si="110" ref="E624:O624">E632</f>
        <v>847.8</v>
      </c>
      <c r="F624" s="11">
        <f t="shared" si="110"/>
        <v>860</v>
      </c>
      <c r="G624" s="11">
        <f t="shared" si="110"/>
        <v>176.4</v>
      </c>
      <c r="H624" s="11">
        <f t="shared" si="110"/>
        <v>860</v>
      </c>
      <c r="I624" s="11">
        <f t="shared" si="110"/>
        <v>437</v>
      </c>
      <c r="J624" s="11">
        <f t="shared" si="110"/>
        <v>860</v>
      </c>
      <c r="K624" s="11">
        <f t="shared" si="110"/>
        <v>494.4</v>
      </c>
      <c r="L624" s="11">
        <f t="shared" si="110"/>
        <v>561.6</v>
      </c>
      <c r="M624" s="11">
        <f t="shared" si="110"/>
        <v>556</v>
      </c>
      <c r="N624" s="11">
        <f t="shared" si="110"/>
        <v>860</v>
      </c>
      <c r="O624" s="11">
        <f t="shared" si="110"/>
        <v>500</v>
      </c>
      <c r="P624" s="53"/>
    </row>
    <row r="625" spans="1:16" ht="21">
      <c r="A625" s="407"/>
      <c r="B625" s="407"/>
      <c r="C625" s="111" t="s">
        <v>405</v>
      </c>
      <c r="D625" s="11">
        <f t="shared" si="109"/>
        <v>0</v>
      </c>
      <c r="E625" s="11"/>
      <c r="F625" s="11"/>
      <c r="G625" s="11"/>
      <c r="H625" s="11"/>
      <c r="I625" s="11"/>
      <c r="J625" s="7"/>
      <c r="K625" s="7"/>
      <c r="L625" s="14"/>
      <c r="M625" s="14"/>
      <c r="N625" s="14"/>
      <c r="O625" s="14"/>
      <c r="P625" s="53"/>
    </row>
    <row r="626" spans="1:16" ht="21">
      <c r="A626" s="407"/>
      <c r="B626" s="407"/>
      <c r="C626" s="111" t="s">
        <v>44</v>
      </c>
      <c r="D626" s="11">
        <f t="shared" si="109"/>
        <v>0</v>
      </c>
      <c r="E626" s="11"/>
      <c r="F626" s="11"/>
      <c r="G626" s="11"/>
      <c r="H626" s="11"/>
      <c r="I626" s="11"/>
      <c r="J626" s="7"/>
      <c r="K626" s="7"/>
      <c r="L626" s="14"/>
      <c r="M626" s="14"/>
      <c r="N626" s="14"/>
      <c r="O626" s="14"/>
      <c r="P626" s="53"/>
    </row>
    <row r="627" spans="1:16" ht="12.75">
      <c r="A627" s="408"/>
      <c r="B627" s="408"/>
      <c r="C627" s="111" t="s">
        <v>406</v>
      </c>
      <c r="D627" s="11">
        <f t="shared" si="109"/>
        <v>0</v>
      </c>
      <c r="E627" s="11"/>
      <c r="F627" s="11"/>
      <c r="G627" s="11"/>
      <c r="H627" s="11"/>
      <c r="I627" s="11"/>
      <c r="J627" s="7"/>
      <c r="K627" s="7"/>
      <c r="L627" s="14"/>
      <c r="M627" s="14"/>
      <c r="N627" s="14"/>
      <c r="O627" s="14"/>
      <c r="P627" s="53"/>
    </row>
    <row r="628" spans="1:16" ht="13.5" customHeight="1">
      <c r="A628" s="321" t="s">
        <v>670</v>
      </c>
      <c r="B628" s="321" t="s">
        <v>671</v>
      </c>
      <c r="C628" s="104" t="s">
        <v>401</v>
      </c>
      <c r="D628" s="7">
        <f>SUM(D630:D635)</f>
        <v>860</v>
      </c>
      <c r="E628" s="7">
        <f aca="true" t="shared" si="111" ref="E628:O628">SUM(E630:E635)</f>
        <v>847.8</v>
      </c>
      <c r="F628" s="7">
        <f t="shared" si="111"/>
        <v>860</v>
      </c>
      <c r="G628" s="7">
        <f t="shared" si="111"/>
        <v>176.4</v>
      </c>
      <c r="H628" s="7">
        <f t="shared" si="111"/>
        <v>860</v>
      </c>
      <c r="I628" s="7">
        <f t="shared" si="111"/>
        <v>437</v>
      </c>
      <c r="J628" s="7">
        <f t="shared" si="111"/>
        <v>860</v>
      </c>
      <c r="K628" s="7">
        <f t="shared" si="111"/>
        <v>494.4</v>
      </c>
      <c r="L628" s="7">
        <f t="shared" si="111"/>
        <v>561.6</v>
      </c>
      <c r="M628" s="7">
        <f t="shared" si="111"/>
        <v>556</v>
      </c>
      <c r="N628" s="7">
        <f t="shared" si="111"/>
        <v>860</v>
      </c>
      <c r="O628" s="7">
        <f t="shared" si="111"/>
        <v>500</v>
      </c>
      <c r="P628" s="53"/>
    </row>
    <row r="629" spans="1:16" ht="12.75">
      <c r="A629" s="322"/>
      <c r="B629" s="322"/>
      <c r="C629" s="104" t="s">
        <v>402</v>
      </c>
      <c r="D629" s="7"/>
      <c r="E629" s="7"/>
      <c r="F629" s="7"/>
      <c r="G629" s="7"/>
      <c r="H629" s="7"/>
      <c r="I629" s="7"/>
      <c r="J629" s="7"/>
      <c r="K629" s="7"/>
      <c r="L629" s="14"/>
      <c r="M629" s="14"/>
      <c r="N629" s="14"/>
      <c r="O629" s="14"/>
      <c r="P629" s="53"/>
    </row>
    <row r="630" spans="1:16" ht="12.75">
      <c r="A630" s="322"/>
      <c r="B630" s="322"/>
      <c r="C630" s="104" t="s">
        <v>11</v>
      </c>
      <c r="D630" s="7"/>
      <c r="E630" s="7"/>
      <c r="F630" s="7"/>
      <c r="G630" s="7"/>
      <c r="H630" s="7"/>
      <c r="I630" s="7"/>
      <c r="J630" s="7"/>
      <c r="K630" s="7"/>
      <c r="L630" s="14"/>
      <c r="M630" s="14"/>
      <c r="N630" s="14"/>
      <c r="O630" s="14"/>
      <c r="P630" s="53"/>
    </row>
    <row r="631" spans="1:16" ht="12.75">
      <c r="A631" s="322"/>
      <c r="B631" s="322"/>
      <c r="C631" s="104" t="s">
        <v>403</v>
      </c>
      <c r="D631" s="7"/>
      <c r="E631" s="7"/>
      <c r="F631" s="7"/>
      <c r="G631" s="7"/>
      <c r="H631" s="7"/>
      <c r="I631" s="7"/>
      <c r="J631" s="7"/>
      <c r="K631" s="7"/>
      <c r="L631" s="14"/>
      <c r="M631" s="14"/>
      <c r="N631" s="14"/>
      <c r="O631" s="14"/>
      <c r="P631" s="53"/>
    </row>
    <row r="632" spans="1:16" ht="12.75">
      <c r="A632" s="322"/>
      <c r="B632" s="322"/>
      <c r="C632" s="104" t="s">
        <v>404</v>
      </c>
      <c r="D632" s="7">
        <v>860</v>
      </c>
      <c r="E632" s="7">
        <v>847.8</v>
      </c>
      <c r="F632" s="7">
        <v>860</v>
      </c>
      <c r="G632" s="7">
        <v>176.4</v>
      </c>
      <c r="H632" s="7">
        <v>860</v>
      </c>
      <c r="I632" s="7">
        <v>437</v>
      </c>
      <c r="J632" s="7">
        <v>860</v>
      </c>
      <c r="K632" s="7">
        <v>494.4</v>
      </c>
      <c r="L632" s="107">
        <v>561.6</v>
      </c>
      <c r="M632" s="107">
        <v>556</v>
      </c>
      <c r="N632" s="107">
        <v>860</v>
      </c>
      <c r="O632" s="107">
        <v>500</v>
      </c>
      <c r="P632" s="53"/>
    </row>
    <row r="633" spans="1:16" ht="12.75" customHeight="1">
      <c r="A633" s="322"/>
      <c r="B633" s="322"/>
      <c r="C633" s="104" t="s">
        <v>405</v>
      </c>
      <c r="D633" s="7"/>
      <c r="E633" s="7"/>
      <c r="F633" s="7"/>
      <c r="G633" s="7"/>
      <c r="H633" s="7"/>
      <c r="I633" s="7"/>
      <c r="J633" s="7"/>
      <c r="K633" s="7"/>
      <c r="L633" s="14"/>
      <c r="M633" s="14"/>
      <c r="N633" s="14"/>
      <c r="O633" s="14"/>
      <c r="P633" s="53"/>
    </row>
    <row r="634" spans="1:16" ht="22.5">
      <c r="A634" s="322"/>
      <c r="B634" s="322"/>
      <c r="C634" s="104" t="s">
        <v>44</v>
      </c>
      <c r="D634" s="7"/>
      <c r="E634" s="7"/>
      <c r="F634" s="7"/>
      <c r="G634" s="7"/>
      <c r="H634" s="7"/>
      <c r="I634" s="7"/>
      <c r="J634" s="7"/>
      <c r="K634" s="7"/>
      <c r="L634" s="14"/>
      <c r="M634" s="14"/>
      <c r="N634" s="14"/>
      <c r="O634" s="14"/>
      <c r="P634" s="53"/>
    </row>
    <row r="635" spans="1:16" ht="12.75">
      <c r="A635" s="323"/>
      <c r="B635" s="323"/>
      <c r="C635" s="104" t="s">
        <v>406</v>
      </c>
      <c r="D635" s="7"/>
      <c r="E635" s="7"/>
      <c r="F635" s="7"/>
      <c r="G635" s="7"/>
      <c r="H635" s="7"/>
      <c r="I635" s="7"/>
      <c r="J635" s="7"/>
      <c r="K635" s="7"/>
      <c r="L635" s="14"/>
      <c r="M635" s="14"/>
      <c r="N635" s="14"/>
      <c r="O635" s="14"/>
      <c r="P635" s="53"/>
    </row>
    <row r="636" spans="1:16" ht="12.75">
      <c r="A636" s="406" t="s">
        <v>40</v>
      </c>
      <c r="B636" s="406" t="s">
        <v>554</v>
      </c>
      <c r="C636" s="104" t="s">
        <v>401</v>
      </c>
      <c r="D636" s="113">
        <f>SUM(D637:D643)</f>
        <v>60010.700000000004</v>
      </c>
      <c r="E636" s="113">
        <f aca="true" t="shared" si="112" ref="E636:O636">SUM(E637:E643)</f>
        <v>50642.299999999996</v>
      </c>
      <c r="F636" s="113">
        <f t="shared" si="112"/>
        <v>91856.8</v>
      </c>
      <c r="G636" s="113">
        <f t="shared" si="112"/>
        <v>33832.9</v>
      </c>
      <c r="H636" s="113">
        <f t="shared" si="112"/>
        <v>94654.09999999999</v>
      </c>
      <c r="I636" s="113">
        <f t="shared" si="112"/>
        <v>61808.299999999996</v>
      </c>
      <c r="J636" s="113">
        <f t="shared" si="112"/>
        <v>100483</v>
      </c>
      <c r="K636" s="113">
        <f t="shared" si="112"/>
        <v>84001.6</v>
      </c>
      <c r="L636" s="113">
        <f t="shared" si="112"/>
        <v>112194.6</v>
      </c>
      <c r="M636" s="113">
        <f t="shared" si="112"/>
        <v>110292.6</v>
      </c>
      <c r="N636" s="113">
        <f t="shared" si="112"/>
        <v>86874.2</v>
      </c>
      <c r="O636" s="113">
        <f t="shared" si="112"/>
        <v>83054.2</v>
      </c>
      <c r="P636" s="53"/>
    </row>
    <row r="637" spans="1:16" ht="12.75">
      <c r="A637" s="407"/>
      <c r="B637" s="322"/>
      <c r="C637" s="104" t="s">
        <v>402</v>
      </c>
      <c r="D637" s="7"/>
      <c r="E637" s="7"/>
      <c r="F637" s="7"/>
      <c r="G637" s="7"/>
      <c r="H637" s="7"/>
      <c r="I637" s="7"/>
      <c r="J637" s="7"/>
      <c r="K637" s="7"/>
      <c r="L637" s="14"/>
      <c r="M637" s="14"/>
      <c r="N637" s="14"/>
      <c r="O637" s="14"/>
      <c r="P637" s="53"/>
    </row>
    <row r="638" spans="1:16" ht="12.75">
      <c r="A638" s="407"/>
      <c r="B638" s="322"/>
      <c r="C638" s="104" t="s">
        <v>11</v>
      </c>
      <c r="D638" s="11">
        <f aca="true" t="shared" si="113" ref="D638:D643">D646+D654+D662</f>
        <v>76.7</v>
      </c>
      <c r="E638" s="11">
        <f aca="true" t="shared" si="114" ref="E638:O638">E646+E654+E662</f>
        <v>76.7</v>
      </c>
      <c r="F638" s="11">
        <f t="shared" si="114"/>
        <v>29.2</v>
      </c>
      <c r="G638" s="11">
        <f t="shared" si="114"/>
        <v>0</v>
      </c>
      <c r="H638" s="11">
        <f t="shared" si="114"/>
        <v>29.2</v>
      </c>
      <c r="I638" s="11">
        <f t="shared" si="114"/>
        <v>0</v>
      </c>
      <c r="J638" s="11">
        <f t="shared" si="114"/>
        <v>29.2</v>
      </c>
      <c r="K638" s="11">
        <f t="shared" si="114"/>
        <v>29.2</v>
      </c>
      <c r="L638" s="11">
        <f t="shared" si="114"/>
        <v>29.2</v>
      </c>
      <c r="M638" s="11">
        <f t="shared" si="114"/>
        <v>29.2</v>
      </c>
      <c r="N638" s="11">
        <f t="shared" si="114"/>
        <v>0</v>
      </c>
      <c r="O638" s="11">
        <f t="shared" si="114"/>
        <v>0</v>
      </c>
      <c r="P638" s="53"/>
    </row>
    <row r="639" spans="1:16" ht="12.75">
      <c r="A639" s="407"/>
      <c r="B639" s="322"/>
      <c r="C639" s="104" t="s">
        <v>403</v>
      </c>
      <c r="D639" s="11">
        <f t="shared" si="113"/>
        <v>19980.3</v>
      </c>
      <c r="E639" s="11">
        <f aca="true" t="shared" si="115" ref="E639:O639">E647+E655+E663</f>
        <v>16091.300000000001</v>
      </c>
      <c r="F639" s="11">
        <f t="shared" si="115"/>
        <v>16294.5</v>
      </c>
      <c r="G639" s="11">
        <f t="shared" si="115"/>
        <v>8520.9</v>
      </c>
      <c r="H639" s="11">
        <f t="shared" si="115"/>
        <v>19091.199999999997</v>
      </c>
      <c r="I639" s="11">
        <f t="shared" si="115"/>
        <v>14107.4</v>
      </c>
      <c r="J639" s="11">
        <f t="shared" si="115"/>
        <v>24920.1</v>
      </c>
      <c r="K639" s="11">
        <f t="shared" si="115"/>
        <v>22075.6</v>
      </c>
      <c r="L639" s="11">
        <f t="shared" si="115"/>
        <v>32133.899999999998</v>
      </c>
      <c r="M639" s="11">
        <f t="shared" si="115"/>
        <v>32133.899999999998</v>
      </c>
      <c r="N639" s="11">
        <f t="shared" si="115"/>
        <v>0</v>
      </c>
      <c r="O639" s="11">
        <f t="shared" si="115"/>
        <v>0</v>
      </c>
      <c r="P639" s="53"/>
    </row>
    <row r="640" spans="1:16" ht="12.75">
      <c r="A640" s="407"/>
      <c r="B640" s="322"/>
      <c r="C640" s="104" t="s">
        <v>404</v>
      </c>
      <c r="D640" s="11">
        <f t="shared" si="113"/>
        <v>39953.700000000004</v>
      </c>
      <c r="E640" s="11">
        <f aca="true" t="shared" si="116" ref="E640:O640">E648+E656+E664</f>
        <v>34474.299999999996</v>
      </c>
      <c r="F640" s="11">
        <f t="shared" si="116"/>
        <v>75533.1</v>
      </c>
      <c r="G640" s="11">
        <f t="shared" si="116"/>
        <v>25312</v>
      </c>
      <c r="H640" s="11">
        <f t="shared" si="116"/>
        <v>75533.7</v>
      </c>
      <c r="I640" s="11">
        <f t="shared" si="116"/>
        <v>47700.899999999994</v>
      </c>
      <c r="J640" s="11">
        <f t="shared" si="116"/>
        <v>75533.7</v>
      </c>
      <c r="K640" s="11">
        <f t="shared" si="116"/>
        <v>61896.8</v>
      </c>
      <c r="L640" s="11">
        <f t="shared" si="116"/>
        <v>80031.5</v>
      </c>
      <c r="M640" s="11">
        <f t="shared" si="116"/>
        <v>78129.5</v>
      </c>
      <c r="N640" s="11">
        <f t="shared" si="116"/>
        <v>86874.2</v>
      </c>
      <c r="O640" s="11">
        <f t="shared" si="116"/>
        <v>83054.2</v>
      </c>
      <c r="P640" s="53"/>
    </row>
    <row r="641" spans="1:16" ht="11.25" customHeight="1">
      <c r="A641" s="407"/>
      <c r="B641" s="322"/>
      <c r="C641" s="104" t="s">
        <v>405</v>
      </c>
      <c r="D641" s="11">
        <f t="shared" si="113"/>
        <v>0</v>
      </c>
      <c r="E641" s="7"/>
      <c r="F641" s="7"/>
      <c r="G641" s="7"/>
      <c r="H641" s="7"/>
      <c r="I641" s="7"/>
      <c r="J641" s="7"/>
      <c r="K641" s="7"/>
      <c r="L641" s="14"/>
      <c r="M641" s="14"/>
      <c r="N641" s="14"/>
      <c r="O641" s="14"/>
      <c r="P641" s="53"/>
    </row>
    <row r="642" spans="1:16" ht="22.5">
      <c r="A642" s="407"/>
      <c r="B642" s="322"/>
      <c r="C642" s="104" t="s">
        <v>44</v>
      </c>
      <c r="D642" s="11">
        <f t="shared" si="113"/>
        <v>0</v>
      </c>
      <c r="E642" s="7"/>
      <c r="F642" s="7"/>
      <c r="G642" s="7"/>
      <c r="H642" s="7"/>
      <c r="I642" s="7"/>
      <c r="J642" s="7"/>
      <c r="K642" s="7"/>
      <c r="L642" s="14"/>
      <c r="M642" s="14"/>
      <c r="N642" s="14"/>
      <c r="O642" s="14"/>
      <c r="P642" s="53"/>
    </row>
    <row r="643" spans="1:16" ht="12.75">
      <c r="A643" s="408"/>
      <c r="B643" s="323"/>
      <c r="C643" s="104" t="s">
        <v>406</v>
      </c>
      <c r="D643" s="11">
        <f t="shared" si="113"/>
        <v>0</v>
      </c>
      <c r="E643" s="7"/>
      <c r="F643" s="7"/>
      <c r="G643" s="7"/>
      <c r="H643" s="7"/>
      <c r="I643" s="7"/>
      <c r="J643" s="7"/>
      <c r="K643" s="7"/>
      <c r="L643" s="14"/>
      <c r="M643" s="14"/>
      <c r="N643" s="14"/>
      <c r="O643" s="14"/>
      <c r="P643" s="53"/>
    </row>
    <row r="644" spans="1:16" ht="12.75">
      <c r="A644" s="321" t="s">
        <v>159</v>
      </c>
      <c r="B644" s="321" t="s">
        <v>660</v>
      </c>
      <c r="C644" s="104" t="s">
        <v>401</v>
      </c>
      <c r="D644" s="7">
        <f>SUM(D645:D651)</f>
        <v>683.7</v>
      </c>
      <c r="E644" s="7">
        <f aca="true" t="shared" si="117" ref="E644:N644">SUM(E645:E651)</f>
        <v>683.7</v>
      </c>
      <c r="F644" s="7">
        <f t="shared" si="117"/>
        <v>687.6000000000001</v>
      </c>
      <c r="G644" s="7">
        <f t="shared" si="117"/>
        <v>0</v>
      </c>
      <c r="H644" s="7">
        <f t="shared" si="117"/>
        <v>688.7</v>
      </c>
      <c r="I644" s="7">
        <f t="shared" si="117"/>
        <v>0</v>
      </c>
      <c r="J644" s="7">
        <f t="shared" si="117"/>
        <v>688.7</v>
      </c>
      <c r="K644" s="7">
        <f t="shared" si="117"/>
        <v>688.7</v>
      </c>
      <c r="L644" s="7">
        <f t="shared" si="117"/>
        <v>688.7</v>
      </c>
      <c r="M644" s="7">
        <f t="shared" si="117"/>
        <v>688.7</v>
      </c>
      <c r="N644" s="7">
        <f t="shared" si="117"/>
        <v>155</v>
      </c>
      <c r="O644" s="7">
        <f>SUM(O645:O651)</f>
        <v>135</v>
      </c>
      <c r="P644" s="53"/>
    </row>
    <row r="645" spans="1:16" ht="12.75">
      <c r="A645" s="322"/>
      <c r="B645" s="322"/>
      <c r="C645" s="104" t="s">
        <v>402</v>
      </c>
      <c r="D645" s="7"/>
      <c r="E645" s="7"/>
      <c r="F645" s="7"/>
      <c r="G645" s="7"/>
      <c r="H645" s="7"/>
      <c r="I645" s="7"/>
      <c r="J645" s="7"/>
      <c r="K645" s="7"/>
      <c r="L645" s="14"/>
      <c r="M645" s="14"/>
      <c r="N645" s="14"/>
      <c r="O645" s="14"/>
      <c r="P645" s="53"/>
    </row>
    <row r="646" spans="1:16" ht="12.75">
      <c r="A646" s="322"/>
      <c r="B646" s="322"/>
      <c r="C646" s="104" t="s">
        <v>11</v>
      </c>
      <c r="D646" s="7">
        <v>26.7</v>
      </c>
      <c r="E646" s="7">
        <v>26.7</v>
      </c>
      <c r="F646" s="7">
        <v>29.2</v>
      </c>
      <c r="G646" s="7">
        <v>0</v>
      </c>
      <c r="H646" s="7">
        <v>29.2</v>
      </c>
      <c r="I646" s="7">
        <v>0</v>
      </c>
      <c r="J646" s="7">
        <v>29.2</v>
      </c>
      <c r="K646" s="7">
        <v>29.2</v>
      </c>
      <c r="L646" s="14">
        <v>29.2</v>
      </c>
      <c r="M646" s="14">
        <v>29.2</v>
      </c>
      <c r="N646" s="14">
        <v>0</v>
      </c>
      <c r="O646" s="14">
        <v>0</v>
      </c>
      <c r="P646" s="53"/>
    </row>
    <row r="647" spans="1:16" ht="12.75">
      <c r="A647" s="322"/>
      <c r="B647" s="322"/>
      <c r="C647" s="104" t="s">
        <v>403</v>
      </c>
      <c r="D647" s="7">
        <v>523.2</v>
      </c>
      <c r="E647" s="7">
        <v>523.2</v>
      </c>
      <c r="F647" s="7">
        <v>524.6</v>
      </c>
      <c r="G647" s="7">
        <v>0</v>
      </c>
      <c r="H647" s="7">
        <v>525.1</v>
      </c>
      <c r="I647" s="7">
        <v>0</v>
      </c>
      <c r="J647" s="7">
        <v>525.1</v>
      </c>
      <c r="K647" s="7">
        <v>525.1</v>
      </c>
      <c r="L647" s="14">
        <v>525.1</v>
      </c>
      <c r="M647" s="14">
        <v>525.1</v>
      </c>
      <c r="N647" s="14">
        <v>0</v>
      </c>
      <c r="O647" s="14">
        <v>0</v>
      </c>
      <c r="P647" s="53"/>
    </row>
    <row r="648" spans="1:16" ht="12.75">
      <c r="A648" s="322"/>
      <c r="B648" s="322"/>
      <c r="C648" s="104" t="s">
        <v>404</v>
      </c>
      <c r="D648" s="7">
        <v>133.8</v>
      </c>
      <c r="E648" s="7">
        <v>133.8</v>
      </c>
      <c r="F648" s="7">
        <v>133.8</v>
      </c>
      <c r="G648" s="7">
        <v>0</v>
      </c>
      <c r="H648" s="7">
        <v>134.4</v>
      </c>
      <c r="I648" s="7">
        <v>0</v>
      </c>
      <c r="J648" s="107">
        <v>134.4</v>
      </c>
      <c r="K648" s="107">
        <v>134.4</v>
      </c>
      <c r="L648" s="107">
        <v>134.4</v>
      </c>
      <c r="M648" s="107">
        <v>134.4</v>
      </c>
      <c r="N648" s="14">
        <v>155</v>
      </c>
      <c r="O648" s="14">
        <v>135</v>
      </c>
      <c r="P648" s="53"/>
    </row>
    <row r="649" spans="1:16" ht="12" customHeight="1">
      <c r="A649" s="322"/>
      <c r="B649" s="322"/>
      <c r="C649" s="104" t="s">
        <v>405</v>
      </c>
      <c r="D649" s="7"/>
      <c r="E649" s="7"/>
      <c r="F649" s="7"/>
      <c r="G649" s="7"/>
      <c r="H649" s="7"/>
      <c r="I649" s="7"/>
      <c r="J649" s="7"/>
      <c r="K649" s="7"/>
      <c r="L649" s="14"/>
      <c r="M649" s="14"/>
      <c r="N649" s="14"/>
      <c r="O649" s="14"/>
      <c r="P649" s="53"/>
    </row>
    <row r="650" spans="1:16" ht="22.5">
      <c r="A650" s="322"/>
      <c r="B650" s="322"/>
      <c r="C650" s="104" t="s">
        <v>44</v>
      </c>
      <c r="D650" s="7"/>
      <c r="E650" s="7"/>
      <c r="F650" s="7"/>
      <c r="G650" s="7"/>
      <c r="H650" s="7"/>
      <c r="I650" s="7"/>
      <c r="J650" s="7"/>
      <c r="K650" s="7"/>
      <c r="L650" s="14"/>
      <c r="M650" s="14"/>
      <c r="N650" s="14"/>
      <c r="O650" s="14"/>
      <c r="P650" s="53"/>
    </row>
    <row r="651" spans="1:16" ht="12.75">
      <c r="A651" s="323"/>
      <c r="B651" s="323"/>
      <c r="C651" s="104" t="s">
        <v>406</v>
      </c>
      <c r="D651" s="7"/>
      <c r="E651" s="7"/>
      <c r="F651" s="7"/>
      <c r="G651" s="7"/>
      <c r="H651" s="7"/>
      <c r="I651" s="7"/>
      <c r="J651" s="7"/>
      <c r="K651" s="7"/>
      <c r="L651" s="14"/>
      <c r="M651" s="14"/>
      <c r="N651" s="14"/>
      <c r="O651" s="14"/>
      <c r="P651" s="53"/>
    </row>
    <row r="652" spans="1:16" ht="12.75">
      <c r="A652" s="321" t="s">
        <v>637</v>
      </c>
      <c r="B652" s="321" t="s">
        <v>661</v>
      </c>
      <c r="C652" s="104" t="s">
        <v>401</v>
      </c>
      <c r="D652" s="7">
        <f>SUM(D653:D659)</f>
        <v>1400</v>
      </c>
      <c r="E652" s="7">
        <f aca="true" t="shared" si="118" ref="E652:O652">SUM(E653:E659)</f>
        <v>1274.9</v>
      </c>
      <c r="F652" s="7">
        <f t="shared" si="118"/>
        <v>1300</v>
      </c>
      <c r="G652" s="7">
        <f t="shared" si="118"/>
        <v>79.7</v>
      </c>
      <c r="H652" s="7">
        <f t="shared" si="118"/>
        <v>1165.1</v>
      </c>
      <c r="I652" s="7">
        <f t="shared" si="118"/>
        <v>219.7</v>
      </c>
      <c r="J652" s="7">
        <f t="shared" si="118"/>
        <v>1165.1</v>
      </c>
      <c r="K652" s="7">
        <f t="shared" si="118"/>
        <v>716</v>
      </c>
      <c r="L652" s="30">
        <f t="shared" si="118"/>
        <v>947.9</v>
      </c>
      <c r="M652" s="30">
        <f t="shared" si="118"/>
        <v>818.8</v>
      </c>
      <c r="N652" s="7">
        <f t="shared" si="118"/>
        <v>850</v>
      </c>
      <c r="O652" s="7">
        <f t="shared" si="118"/>
        <v>850</v>
      </c>
      <c r="P652" s="53"/>
    </row>
    <row r="653" spans="1:16" ht="12.75">
      <c r="A653" s="322"/>
      <c r="B653" s="322"/>
      <c r="C653" s="104" t="s">
        <v>402</v>
      </c>
      <c r="D653" s="7"/>
      <c r="E653" s="7"/>
      <c r="F653" s="7"/>
      <c r="G653" s="7"/>
      <c r="H653" s="7"/>
      <c r="I653" s="7"/>
      <c r="J653" s="7"/>
      <c r="K653" s="7"/>
      <c r="L653" s="14"/>
      <c r="M653" s="14"/>
      <c r="N653" s="14"/>
      <c r="O653" s="14"/>
      <c r="P653" s="53"/>
    </row>
    <row r="654" spans="1:16" ht="12.75">
      <c r="A654" s="322"/>
      <c r="B654" s="322"/>
      <c r="C654" s="104" t="s">
        <v>11</v>
      </c>
      <c r="D654" s="7"/>
      <c r="E654" s="7"/>
      <c r="F654" s="7"/>
      <c r="G654" s="7"/>
      <c r="H654" s="7"/>
      <c r="I654" s="7"/>
      <c r="J654" s="7"/>
      <c r="K654" s="7"/>
      <c r="L654" s="14"/>
      <c r="M654" s="14"/>
      <c r="N654" s="14"/>
      <c r="O654" s="14"/>
      <c r="P654" s="53"/>
    </row>
    <row r="655" spans="1:16" ht="12.75">
      <c r="A655" s="322"/>
      <c r="B655" s="322"/>
      <c r="C655" s="104" t="s">
        <v>403</v>
      </c>
      <c r="D655" s="7"/>
      <c r="E655" s="7"/>
      <c r="F655" s="7"/>
      <c r="G655" s="7"/>
      <c r="H655" s="7"/>
      <c r="I655" s="7"/>
      <c r="J655" s="7"/>
      <c r="K655" s="7"/>
      <c r="L655" s="14"/>
      <c r="M655" s="14"/>
      <c r="N655" s="14"/>
      <c r="O655" s="14"/>
      <c r="P655" s="53"/>
    </row>
    <row r="656" spans="1:16" ht="12.75">
      <c r="A656" s="322"/>
      <c r="B656" s="322"/>
      <c r="C656" s="104" t="s">
        <v>404</v>
      </c>
      <c r="D656" s="7">
        <v>1400</v>
      </c>
      <c r="E656" s="7">
        <v>1274.9</v>
      </c>
      <c r="F656" s="7">
        <v>1300</v>
      </c>
      <c r="G656" s="7">
        <v>79.7</v>
      </c>
      <c r="H656" s="7">
        <v>1165.1</v>
      </c>
      <c r="I656" s="7">
        <v>219.7</v>
      </c>
      <c r="J656" s="7">
        <v>1165.1</v>
      </c>
      <c r="K656" s="7">
        <v>716</v>
      </c>
      <c r="L656" s="14">
        <v>947.9</v>
      </c>
      <c r="M656" s="14">
        <v>818.8</v>
      </c>
      <c r="N656" s="14">
        <v>850</v>
      </c>
      <c r="O656" s="14">
        <v>850</v>
      </c>
      <c r="P656" s="53"/>
    </row>
    <row r="657" spans="1:16" ht="12" customHeight="1">
      <c r="A657" s="322"/>
      <c r="B657" s="322"/>
      <c r="C657" s="104" t="s">
        <v>405</v>
      </c>
      <c r="D657" s="7"/>
      <c r="E657" s="7"/>
      <c r="F657" s="7"/>
      <c r="G657" s="7"/>
      <c r="H657" s="7"/>
      <c r="I657" s="7"/>
      <c r="J657" s="7"/>
      <c r="K657" s="7"/>
      <c r="L657" s="14"/>
      <c r="M657" s="14"/>
      <c r="N657" s="14"/>
      <c r="O657" s="14"/>
      <c r="P657" s="53"/>
    </row>
    <row r="658" spans="1:16" ht="22.5">
      <c r="A658" s="322"/>
      <c r="B658" s="322"/>
      <c r="C658" s="104" t="s">
        <v>44</v>
      </c>
      <c r="D658" s="7"/>
      <c r="E658" s="7"/>
      <c r="F658" s="7"/>
      <c r="G658" s="7"/>
      <c r="H658" s="7"/>
      <c r="I658" s="7"/>
      <c r="J658" s="7"/>
      <c r="K658" s="7"/>
      <c r="L658" s="14"/>
      <c r="M658" s="14"/>
      <c r="N658" s="14"/>
      <c r="O658" s="14"/>
      <c r="P658" s="53"/>
    </row>
    <row r="659" spans="1:16" ht="12.75">
      <c r="A659" s="323"/>
      <c r="B659" s="323"/>
      <c r="C659" s="104" t="s">
        <v>406</v>
      </c>
      <c r="D659" s="7"/>
      <c r="E659" s="7"/>
      <c r="F659" s="7"/>
      <c r="G659" s="7"/>
      <c r="H659" s="7"/>
      <c r="I659" s="7"/>
      <c r="J659" s="7"/>
      <c r="K659" s="7"/>
      <c r="L659" s="14"/>
      <c r="M659" s="14"/>
      <c r="N659" s="14"/>
      <c r="O659" s="14"/>
      <c r="P659" s="53"/>
    </row>
    <row r="660" spans="1:16" ht="11.25" customHeight="1">
      <c r="A660" s="321" t="s">
        <v>639</v>
      </c>
      <c r="B660" s="321" t="s">
        <v>396</v>
      </c>
      <c r="C660" s="104" t="s">
        <v>401</v>
      </c>
      <c r="D660" s="30">
        <f>SUM(D661:D667)</f>
        <v>57927</v>
      </c>
      <c r="E660" s="30">
        <f>SUM(E661:E667)</f>
        <v>48683.7</v>
      </c>
      <c r="F660" s="7">
        <f aca="true" t="shared" si="119" ref="F660:O660">SUM(F661:F667)</f>
        <v>89869.2</v>
      </c>
      <c r="G660" s="7">
        <f t="shared" si="119"/>
        <v>33753.2</v>
      </c>
      <c r="H660" s="7">
        <f t="shared" si="119"/>
        <v>92800.29999999999</v>
      </c>
      <c r="I660" s="7">
        <f t="shared" si="119"/>
        <v>61588.6</v>
      </c>
      <c r="J660" s="7">
        <f t="shared" si="119"/>
        <v>98629.2</v>
      </c>
      <c r="K660" s="7">
        <f t="shared" si="119"/>
        <v>82596.9</v>
      </c>
      <c r="L660" s="7">
        <f t="shared" si="119"/>
        <v>110558</v>
      </c>
      <c r="M660" s="7">
        <f t="shared" si="119"/>
        <v>108785.1</v>
      </c>
      <c r="N660" s="7">
        <f t="shared" si="119"/>
        <v>85869.2</v>
      </c>
      <c r="O660" s="7">
        <f t="shared" si="119"/>
        <v>82069.2</v>
      </c>
      <c r="P660" s="53"/>
    </row>
    <row r="661" spans="1:16" ht="12.75">
      <c r="A661" s="322"/>
      <c r="B661" s="322"/>
      <c r="C661" s="104" t="s">
        <v>402</v>
      </c>
      <c r="D661" s="7"/>
      <c r="E661" s="7"/>
      <c r="F661" s="7"/>
      <c r="G661" s="7"/>
      <c r="H661" s="7"/>
      <c r="I661" s="7"/>
      <c r="J661" s="7"/>
      <c r="K661" s="7"/>
      <c r="L661" s="14"/>
      <c r="M661" s="14"/>
      <c r="N661" s="14"/>
      <c r="O661" s="14"/>
      <c r="P661" s="53"/>
    </row>
    <row r="662" spans="1:16" ht="12.75">
      <c r="A662" s="322"/>
      <c r="B662" s="322"/>
      <c r="C662" s="104" t="s">
        <v>11</v>
      </c>
      <c r="D662" s="7">
        <v>50</v>
      </c>
      <c r="E662" s="7">
        <v>50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14">
        <v>0</v>
      </c>
      <c r="M662" s="14">
        <v>0</v>
      </c>
      <c r="N662" s="14">
        <v>0</v>
      </c>
      <c r="O662" s="14">
        <v>0</v>
      </c>
      <c r="P662" s="53"/>
    </row>
    <row r="663" spans="1:16" ht="12.75">
      <c r="A663" s="322"/>
      <c r="B663" s="322"/>
      <c r="C663" s="104" t="s">
        <v>403</v>
      </c>
      <c r="D663" s="7">
        <v>19457.1</v>
      </c>
      <c r="E663" s="7">
        <v>15568.1</v>
      </c>
      <c r="F663" s="7">
        <v>15769.9</v>
      </c>
      <c r="G663" s="7">
        <v>8520.9</v>
      </c>
      <c r="H663" s="7">
        <v>18566.1</v>
      </c>
      <c r="I663" s="7">
        <v>14107.4</v>
      </c>
      <c r="J663" s="107">
        <v>24395</v>
      </c>
      <c r="K663" s="107">
        <v>21550.5</v>
      </c>
      <c r="L663" s="14">
        <v>31608.8</v>
      </c>
      <c r="M663" s="14">
        <v>31608.8</v>
      </c>
      <c r="N663" s="14">
        <v>0</v>
      </c>
      <c r="O663" s="14">
        <v>0</v>
      </c>
      <c r="P663" s="53"/>
    </row>
    <row r="664" spans="1:16" ht="12.75">
      <c r="A664" s="322"/>
      <c r="B664" s="322"/>
      <c r="C664" s="104" t="s">
        <v>404</v>
      </c>
      <c r="D664" s="7">
        <v>38419.9</v>
      </c>
      <c r="E664" s="7">
        <v>33065.6</v>
      </c>
      <c r="F664" s="7">
        <v>74099.3</v>
      </c>
      <c r="G664" s="7">
        <v>25232.3</v>
      </c>
      <c r="H664" s="7">
        <v>74234.2</v>
      </c>
      <c r="I664" s="7">
        <v>47481.2</v>
      </c>
      <c r="J664" s="14">
        <v>74234.2</v>
      </c>
      <c r="K664" s="14">
        <v>61046.4</v>
      </c>
      <c r="L664" s="107">
        <v>78949.2</v>
      </c>
      <c r="M664" s="107">
        <v>77176.3</v>
      </c>
      <c r="N664" s="14">
        <v>85869.2</v>
      </c>
      <c r="O664" s="108">
        <v>82069.2</v>
      </c>
      <c r="P664" s="53"/>
    </row>
    <row r="665" spans="1:16" ht="13.5" customHeight="1">
      <c r="A665" s="322"/>
      <c r="B665" s="322"/>
      <c r="C665" s="104" t="s">
        <v>405</v>
      </c>
      <c r="D665" s="7"/>
      <c r="E665" s="7"/>
      <c r="F665" s="7"/>
      <c r="G665" s="7"/>
      <c r="H665" s="7"/>
      <c r="I665" s="7"/>
      <c r="J665" s="7"/>
      <c r="K665" s="7"/>
      <c r="L665" s="14"/>
      <c r="M665" s="14"/>
      <c r="N665" s="14"/>
      <c r="O665" s="14"/>
      <c r="P665" s="53"/>
    </row>
    <row r="666" spans="1:16" ht="22.5">
      <c r="A666" s="322"/>
      <c r="B666" s="322"/>
      <c r="C666" s="104" t="s">
        <v>44</v>
      </c>
      <c r="D666" s="7"/>
      <c r="E666" s="7"/>
      <c r="F666" s="7"/>
      <c r="G666" s="7"/>
      <c r="H666" s="7"/>
      <c r="I666" s="7"/>
      <c r="J666" s="7"/>
      <c r="K666" s="7"/>
      <c r="L666" s="14"/>
      <c r="M666" s="14"/>
      <c r="N666" s="14"/>
      <c r="O666" s="14"/>
      <c r="P666" s="53"/>
    </row>
    <row r="667" spans="1:16" ht="12.75">
      <c r="A667" s="323"/>
      <c r="B667" s="323"/>
      <c r="C667" s="104" t="s">
        <v>406</v>
      </c>
      <c r="D667" s="7"/>
      <c r="E667" s="7"/>
      <c r="F667" s="7"/>
      <c r="G667" s="7"/>
      <c r="H667" s="7"/>
      <c r="I667" s="7"/>
      <c r="J667" s="7"/>
      <c r="K667" s="7"/>
      <c r="L667" s="14"/>
      <c r="M667" s="14"/>
      <c r="N667" s="14"/>
      <c r="O667" s="14"/>
      <c r="P667" s="53"/>
    </row>
    <row r="668" spans="1:16" ht="12.75">
      <c r="A668" s="406" t="s">
        <v>40</v>
      </c>
      <c r="B668" s="406" t="s">
        <v>607</v>
      </c>
      <c r="C668" s="111" t="s">
        <v>401</v>
      </c>
      <c r="D668" s="111">
        <f>SUM(D669:D675)</f>
        <v>6589.4</v>
      </c>
      <c r="E668" s="111">
        <f aca="true" t="shared" si="120" ref="E668:O668">SUM(E669:E675)</f>
        <v>6510.599999999999</v>
      </c>
      <c r="F668" s="111">
        <f t="shared" si="120"/>
        <v>6724.2</v>
      </c>
      <c r="G668" s="111">
        <f t="shared" si="120"/>
        <v>809.1</v>
      </c>
      <c r="H668" s="111">
        <f t="shared" si="120"/>
        <v>8471.2</v>
      </c>
      <c r="I668" s="111">
        <f t="shared" si="120"/>
        <v>4253.7</v>
      </c>
      <c r="J668" s="111">
        <f t="shared" si="120"/>
        <v>8471.2</v>
      </c>
      <c r="K668" s="111">
        <f t="shared" si="120"/>
        <v>6884.299999999999</v>
      </c>
      <c r="L668" s="111">
        <f t="shared" si="120"/>
        <v>8390.5</v>
      </c>
      <c r="M668" s="111">
        <f t="shared" si="120"/>
        <v>8104.4</v>
      </c>
      <c r="N668" s="111">
        <f t="shared" si="120"/>
        <v>6151.2</v>
      </c>
      <c r="O668" s="111">
        <f t="shared" si="120"/>
        <v>6019.3</v>
      </c>
      <c r="P668" s="53"/>
    </row>
    <row r="669" spans="1:16" ht="12.75">
      <c r="A669" s="407"/>
      <c r="B669" s="407"/>
      <c r="C669" s="111" t="s">
        <v>402</v>
      </c>
      <c r="D669" s="7"/>
      <c r="E669" s="7"/>
      <c r="F669" s="11"/>
      <c r="G669" s="11"/>
      <c r="H669" s="11"/>
      <c r="I669" s="11"/>
      <c r="J669" s="11"/>
      <c r="K669" s="11"/>
      <c r="L669" s="12"/>
      <c r="M669" s="12"/>
      <c r="N669" s="12"/>
      <c r="O669" s="12"/>
      <c r="P669" s="53"/>
    </row>
    <row r="670" spans="1:16" ht="12.75">
      <c r="A670" s="407"/>
      <c r="B670" s="407"/>
      <c r="C670" s="111" t="s">
        <v>11</v>
      </c>
      <c r="D670" s="11">
        <f aca="true" t="shared" si="121" ref="D670:D675">D678+D686+D694+D702</f>
        <v>366</v>
      </c>
      <c r="E670" s="11">
        <f aca="true" t="shared" si="122" ref="E670:O670">E678+E686+E694+E702</f>
        <v>366</v>
      </c>
      <c r="F670" s="11">
        <f t="shared" si="122"/>
        <v>0</v>
      </c>
      <c r="G670" s="11">
        <f t="shared" si="122"/>
        <v>0</v>
      </c>
      <c r="H670" s="11">
        <f t="shared" si="122"/>
        <v>660.9</v>
      </c>
      <c r="I670" s="11">
        <f t="shared" si="122"/>
        <v>500.1</v>
      </c>
      <c r="J670" s="11">
        <f t="shared" si="122"/>
        <v>660.9</v>
      </c>
      <c r="K670" s="11">
        <f t="shared" si="122"/>
        <v>660.9</v>
      </c>
      <c r="L670" s="11">
        <f t="shared" si="122"/>
        <v>660.9</v>
      </c>
      <c r="M670" s="11">
        <f t="shared" si="122"/>
        <v>660.9</v>
      </c>
      <c r="N670" s="11">
        <f t="shared" si="122"/>
        <v>0</v>
      </c>
      <c r="O670" s="11">
        <f t="shared" si="122"/>
        <v>0</v>
      </c>
      <c r="P670" s="53"/>
    </row>
    <row r="671" spans="1:16" ht="12.75">
      <c r="A671" s="407"/>
      <c r="B671" s="407"/>
      <c r="C671" s="111" t="s">
        <v>403</v>
      </c>
      <c r="D671" s="11">
        <f t="shared" si="121"/>
        <v>2194.7</v>
      </c>
      <c r="E671" s="11">
        <f aca="true" t="shared" si="123" ref="E671:O671">E679+E687+E695+E703</f>
        <v>2194.7</v>
      </c>
      <c r="F671" s="11">
        <f t="shared" si="123"/>
        <v>1658.2</v>
      </c>
      <c r="G671" s="11">
        <f t="shared" si="123"/>
        <v>7.4</v>
      </c>
      <c r="H671" s="11">
        <f t="shared" si="123"/>
        <v>2684.5</v>
      </c>
      <c r="I671" s="11">
        <f t="shared" si="123"/>
        <v>1281.6</v>
      </c>
      <c r="J671" s="11">
        <f t="shared" si="123"/>
        <v>2684.5</v>
      </c>
      <c r="K671" s="11">
        <f t="shared" si="123"/>
        <v>2277.1</v>
      </c>
      <c r="L671" s="11">
        <f t="shared" si="123"/>
        <v>2684.5</v>
      </c>
      <c r="M671" s="11">
        <f t="shared" si="123"/>
        <v>2684.5</v>
      </c>
      <c r="N671" s="11">
        <f t="shared" si="123"/>
        <v>0</v>
      </c>
      <c r="O671" s="11">
        <f t="shared" si="123"/>
        <v>0</v>
      </c>
      <c r="P671" s="53"/>
    </row>
    <row r="672" spans="1:16" ht="12.75">
      <c r="A672" s="407"/>
      <c r="B672" s="407"/>
      <c r="C672" s="111" t="s">
        <v>404</v>
      </c>
      <c r="D672" s="11">
        <f t="shared" si="121"/>
        <v>4028.7</v>
      </c>
      <c r="E672" s="11">
        <f aca="true" t="shared" si="124" ref="E672:O672">E680+E688+E696+E704</f>
        <v>3949.8999999999996</v>
      </c>
      <c r="F672" s="11">
        <f t="shared" si="124"/>
        <v>5066</v>
      </c>
      <c r="G672" s="11">
        <f t="shared" si="124"/>
        <v>801.7</v>
      </c>
      <c r="H672" s="11">
        <f t="shared" si="124"/>
        <v>5125.8</v>
      </c>
      <c r="I672" s="11">
        <f t="shared" si="124"/>
        <v>2472</v>
      </c>
      <c r="J672" s="11">
        <f t="shared" si="124"/>
        <v>5125.8</v>
      </c>
      <c r="K672" s="11">
        <f t="shared" si="124"/>
        <v>3946.2999999999997</v>
      </c>
      <c r="L672" s="11">
        <f t="shared" si="124"/>
        <v>5045.1</v>
      </c>
      <c r="M672" s="11">
        <f t="shared" si="124"/>
        <v>4759</v>
      </c>
      <c r="N672" s="11">
        <f t="shared" si="124"/>
        <v>6151.2</v>
      </c>
      <c r="O672" s="11">
        <f t="shared" si="124"/>
        <v>6019.3</v>
      </c>
      <c r="P672" s="53"/>
    </row>
    <row r="673" spans="1:16" ht="21">
      <c r="A673" s="407"/>
      <c r="B673" s="407"/>
      <c r="C673" s="111" t="s">
        <v>405</v>
      </c>
      <c r="D673" s="11">
        <f t="shared" si="121"/>
        <v>0</v>
      </c>
      <c r="E673" s="7"/>
      <c r="F673" s="11"/>
      <c r="G673" s="11"/>
      <c r="H673" s="11"/>
      <c r="I673" s="11"/>
      <c r="J673" s="7"/>
      <c r="K673" s="7"/>
      <c r="L673" s="14"/>
      <c r="M673" s="14"/>
      <c r="N673" s="14"/>
      <c r="O673" s="14"/>
      <c r="P673" s="53"/>
    </row>
    <row r="674" spans="1:16" ht="21">
      <c r="A674" s="407"/>
      <c r="B674" s="407"/>
      <c r="C674" s="111" t="s">
        <v>44</v>
      </c>
      <c r="D674" s="11">
        <f t="shared" si="121"/>
        <v>0</v>
      </c>
      <c r="E674" s="7"/>
      <c r="F674" s="11"/>
      <c r="G674" s="11"/>
      <c r="H674" s="11"/>
      <c r="I674" s="11"/>
      <c r="J674" s="7"/>
      <c r="K674" s="7"/>
      <c r="L674" s="14"/>
      <c r="M674" s="14"/>
      <c r="N674" s="14"/>
      <c r="O674" s="14"/>
      <c r="P674" s="53"/>
    </row>
    <row r="675" spans="1:16" ht="12.75">
      <c r="A675" s="408"/>
      <c r="B675" s="408"/>
      <c r="C675" s="111" t="s">
        <v>406</v>
      </c>
      <c r="D675" s="11">
        <f t="shared" si="121"/>
        <v>0</v>
      </c>
      <c r="E675" s="7"/>
      <c r="F675" s="11"/>
      <c r="G675" s="11"/>
      <c r="H675" s="11"/>
      <c r="I675" s="11"/>
      <c r="J675" s="7"/>
      <c r="K675" s="7"/>
      <c r="L675" s="14"/>
      <c r="M675" s="14"/>
      <c r="N675" s="14"/>
      <c r="O675" s="14"/>
      <c r="P675" s="53"/>
    </row>
    <row r="676" spans="1:16" ht="12.75">
      <c r="A676" s="321" t="s">
        <v>159</v>
      </c>
      <c r="B676" s="321" t="s">
        <v>662</v>
      </c>
      <c r="C676" s="104" t="s">
        <v>401</v>
      </c>
      <c r="D676" s="107">
        <f>SUM(D677:D683)</f>
        <v>4075.2000000000003</v>
      </c>
      <c r="E676" s="107">
        <f aca="true" t="shared" si="125" ref="E676:O676">SUM(E677:E683)</f>
        <v>4071.2000000000003</v>
      </c>
      <c r="F676" s="107">
        <f t="shared" si="125"/>
        <v>5405.7</v>
      </c>
      <c r="G676" s="107">
        <f t="shared" si="125"/>
        <v>774.6999999999999</v>
      </c>
      <c r="H676" s="107">
        <f t="shared" si="125"/>
        <v>5268.2</v>
      </c>
      <c r="I676" s="107">
        <f t="shared" si="125"/>
        <v>2277.8</v>
      </c>
      <c r="J676" s="107">
        <f t="shared" si="125"/>
        <v>5268.2</v>
      </c>
      <c r="K676" s="107">
        <f t="shared" si="125"/>
        <v>3792.3999999999996</v>
      </c>
      <c r="L676" s="107">
        <f t="shared" si="125"/>
        <v>5268.2</v>
      </c>
      <c r="M676" s="107">
        <f t="shared" si="125"/>
        <v>4982.1</v>
      </c>
      <c r="N676" s="107">
        <f t="shared" si="125"/>
        <v>5389.9</v>
      </c>
      <c r="O676" s="107">
        <f t="shared" si="125"/>
        <v>5389.9</v>
      </c>
      <c r="P676" s="53"/>
    </row>
    <row r="677" spans="1:16" ht="12.75">
      <c r="A677" s="322"/>
      <c r="B677" s="322"/>
      <c r="C677" s="104" t="s">
        <v>402</v>
      </c>
      <c r="D677" s="7"/>
      <c r="E677" s="7"/>
      <c r="F677" s="7"/>
      <c r="G677" s="7"/>
      <c r="H677" s="7"/>
      <c r="I677" s="7"/>
      <c r="J677" s="7"/>
      <c r="K677" s="7"/>
      <c r="L677" s="14"/>
      <c r="M677" s="14"/>
      <c r="N677" s="14"/>
      <c r="O677" s="14"/>
      <c r="P677" s="53"/>
    </row>
    <row r="678" spans="1:16" ht="12.75">
      <c r="A678" s="322"/>
      <c r="B678" s="322"/>
      <c r="C678" s="104" t="s">
        <v>11</v>
      </c>
      <c r="D678" s="7"/>
      <c r="E678" s="7"/>
      <c r="F678" s="7"/>
      <c r="G678" s="7"/>
      <c r="H678" s="7"/>
      <c r="I678" s="7"/>
      <c r="J678" s="7"/>
      <c r="K678" s="7"/>
      <c r="L678" s="14"/>
      <c r="M678" s="14"/>
      <c r="N678" s="14"/>
      <c r="O678" s="14"/>
      <c r="P678" s="53"/>
    </row>
    <row r="679" spans="1:16" ht="12.75">
      <c r="A679" s="322"/>
      <c r="B679" s="322"/>
      <c r="C679" s="104" t="s">
        <v>403</v>
      </c>
      <c r="D679" s="7">
        <v>1164.4</v>
      </c>
      <c r="E679" s="7">
        <v>1164.4</v>
      </c>
      <c r="F679" s="7">
        <v>1658.2</v>
      </c>
      <c r="G679" s="7">
        <v>7.4</v>
      </c>
      <c r="H679" s="7">
        <v>1520.7</v>
      </c>
      <c r="I679" s="7">
        <v>552.3</v>
      </c>
      <c r="J679" s="7">
        <v>1520.7</v>
      </c>
      <c r="K679" s="7">
        <v>1113.3</v>
      </c>
      <c r="L679" s="14">
        <v>1520.7</v>
      </c>
      <c r="M679" s="14">
        <v>1520.7</v>
      </c>
      <c r="N679" s="14">
        <v>0</v>
      </c>
      <c r="O679" s="14">
        <v>0</v>
      </c>
      <c r="P679" s="53"/>
    </row>
    <row r="680" spans="1:16" ht="12.75">
      <c r="A680" s="322"/>
      <c r="B680" s="322"/>
      <c r="C680" s="104" t="s">
        <v>404</v>
      </c>
      <c r="D680" s="7">
        <v>2910.8</v>
      </c>
      <c r="E680" s="7">
        <v>2906.8</v>
      </c>
      <c r="F680" s="7">
        <v>3747.5</v>
      </c>
      <c r="G680" s="7">
        <v>767.3</v>
      </c>
      <c r="H680" s="7">
        <v>3747.5</v>
      </c>
      <c r="I680" s="7">
        <v>1725.5</v>
      </c>
      <c r="J680" s="7">
        <v>3747.5</v>
      </c>
      <c r="K680" s="7">
        <v>2679.1</v>
      </c>
      <c r="L680" s="14">
        <v>3747.5</v>
      </c>
      <c r="M680" s="14">
        <v>3461.4</v>
      </c>
      <c r="N680" s="14">
        <v>5389.9</v>
      </c>
      <c r="O680" s="14">
        <v>5389.9</v>
      </c>
      <c r="P680" s="53"/>
    </row>
    <row r="681" spans="1:16" ht="13.5" customHeight="1">
      <c r="A681" s="322"/>
      <c r="B681" s="322"/>
      <c r="C681" s="104" t="s">
        <v>405</v>
      </c>
      <c r="D681" s="7"/>
      <c r="E681" s="7"/>
      <c r="F681" s="7"/>
      <c r="G681" s="7"/>
      <c r="H681" s="7"/>
      <c r="I681" s="7"/>
      <c r="J681" s="7"/>
      <c r="K681" s="7"/>
      <c r="L681" s="14"/>
      <c r="M681" s="14"/>
      <c r="N681" s="14"/>
      <c r="O681" s="14"/>
      <c r="P681" s="53"/>
    </row>
    <row r="682" spans="1:16" ht="22.5">
      <c r="A682" s="322"/>
      <c r="B682" s="322"/>
      <c r="C682" s="104" t="s">
        <v>44</v>
      </c>
      <c r="D682" s="7"/>
      <c r="E682" s="7"/>
      <c r="F682" s="7"/>
      <c r="G682" s="7"/>
      <c r="H682" s="7"/>
      <c r="I682" s="7"/>
      <c r="J682" s="7"/>
      <c r="K682" s="7"/>
      <c r="L682" s="14"/>
      <c r="M682" s="14"/>
      <c r="N682" s="14"/>
      <c r="O682" s="14"/>
      <c r="P682" s="53"/>
    </row>
    <row r="683" spans="1:16" ht="12.75">
      <c r="A683" s="323"/>
      <c r="B683" s="323"/>
      <c r="C683" s="104" t="s">
        <v>406</v>
      </c>
      <c r="D683" s="7"/>
      <c r="E683" s="7"/>
      <c r="F683" s="7"/>
      <c r="G683" s="7"/>
      <c r="H683" s="7"/>
      <c r="I683" s="7"/>
      <c r="J683" s="7"/>
      <c r="K683" s="7"/>
      <c r="L683" s="14"/>
      <c r="M683" s="14"/>
      <c r="N683" s="14"/>
      <c r="O683" s="14"/>
      <c r="P683" s="53"/>
    </row>
    <row r="684" spans="1:16" ht="13.5" customHeight="1">
      <c r="A684" s="321" t="s">
        <v>663</v>
      </c>
      <c r="B684" s="321" t="s">
        <v>664</v>
      </c>
      <c r="C684" s="104" t="s">
        <v>401</v>
      </c>
      <c r="D684" s="7">
        <f>SUM(D685:D691)</f>
        <v>365.40000000000003</v>
      </c>
      <c r="E684" s="7">
        <f aca="true" t="shared" si="126" ref="E684:O684">SUM(E685:E691)</f>
        <v>365.40000000000003</v>
      </c>
      <c r="F684" s="7">
        <f t="shared" si="126"/>
        <v>375</v>
      </c>
      <c r="G684" s="7">
        <f t="shared" si="126"/>
        <v>21.2</v>
      </c>
      <c r="H684" s="7">
        <f t="shared" si="126"/>
        <v>575</v>
      </c>
      <c r="I684" s="7">
        <f t="shared" si="126"/>
        <v>34.7</v>
      </c>
      <c r="J684" s="30">
        <f t="shared" si="126"/>
        <v>575</v>
      </c>
      <c r="K684" s="7">
        <f t="shared" si="126"/>
        <v>534.5</v>
      </c>
      <c r="L684" s="7">
        <f t="shared" si="126"/>
        <v>560.8</v>
      </c>
      <c r="M684" s="7">
        <f t="shared" si="126"/>
        <v>560.8</v>
      </c>
      <c r="N684" s="7">
        <f t="shared" si="126"/>
        <v>395</v>
      </c>
      <c r="O684" s="7">
        <f t="shared" si="126"/>
        <v>288.1</v>
      </c>
      <c r="P684" s="53"/>
    </row>
    <row r="685" spans="1:16" ht="12.75">
      <c r="A685" s="322"/>
      <c r="B685" s="322"/>
      <c r="C685" s="104" t="s">
        <v>402</v>
      </c>
      <c r="D685" s="7"/>
      <c r="E685" s="7"/>
      <c r="F685" s="7"/>
      <c r="G685" s="7"/>
      <c r="H685" s="7"/>
      <c r="I685" s="7"/>
      <c r="J685" s="7"/>
      <c r="K685" s="7"/>
      <c r="L685" s="14"/>
      <c r="M685" s="14"/>
      <c r="N685" s="14"/>
      <c r="O685" s="14"/>
      <c r="P685" s="53"/>
    </row>
    <row r="686" spans="1:16" ht="12.75">
      <c r="A686" s="322"/>
      <c r="B686" s="322"/>
      <c r="C686" s="104" t="s">
        <v>11</v>
      </c>
      <c r="D686" s="7"/>
      <c r="E686" s="7"/>
      <c r="F686" s="7"/>
      <c r="G686" s="7"/>
      <c r="H686" s="7"/>
      <c r="I686" s="7"/>
      <c r="J686" s="7"/>
      <c r="K686" s="7"/>
      <c r="L686" s="14"/>
      <c r="M686" s="14"/>
      <c r="N686" s="14"/>
      <c r="O686" s="14"/>
      <c r="P686" s="53"/>
    </row>
    <row r="687" spans="1:16" ht="12.75">
      <c r="A687" s="322"/>
      <c r="B687" s="322"/>
      <c r="C687" s="104" t="s">
        <v>403</v>
      </c>
      <c r="D687" s="7">
        <v>97.3</v>
      </c>
      <c r="E687" s="7">
        <v>97.3</v>
      </c>
      <c r="F687" s="7">
        <v>0</v>
      </c>
      <c r="G687" s="7">
        <v>0</v>
      </c>
      <c r="H687" s="7">
        <v>200</v>
      </c>
      <c r="I687" s="7">
        <v>0</v>
      </c>
      <c r="J687" s="7">
        <v>200</v>
      </c>
      <c r="K687" s="7">
        <v>200</v>
      </c>
      <c r="L687" s="14">
        <v>200</v>
      </c>
      <c r="M687" s="14">
        <v>200</v>
      </c>
      <c r="N687" s="14">
        <v>0</v>
      </c>
      <c r="O687" s="14">
        <v>0</v>
      </c>
      <c r="P687" s="53"/>
    </row>
    <row r="688" spans="1:16" ht="12.75">
      <c r="A688" s="322"/>
      <c r="B688" s="322"/>
      <c r="C688" s="104" t="s">
        <v>404</v>
      </c>
      <c r="D688" s="7">
        <v>268.1</v>
      </c>
      <c r="E688" s="7">
        <v>268.1</v>
      </c>
      <c r="F688" s="7">
        <v>375</v>
      </c>
      <c r="G688" s="7">
        <v>21.2</v>
      </c>
      <c r="H688" s="7">
        <v>375</v>
      </c>
      <c r="I688" s="7">
        <v>34.7</v>
      </c>
      <c r="J688" s="7">
        <v>375</v>
      </c>
      <c r="K688" s="7">
        <v>334.5</v>
      </c>
      <c r="L688" s="14">
        <v>360.8</v>
      </c>
      <c r="M688" s="14">
        <v>360.8</v>
      </c>
      <c r="N688" s="14">
        <v>395</v>
      </c>
      <c r="O688" s="14">
        <v>288.1</v>
      </c>
      <c r="P688" s="53"/>
    </row>
    <row r="689" spans="1:16" ht="12.75" customHeight="1">
      <c r="A689" s="322"/>
      <c r="B689" s="322"/>
      <c r="C689" s="104" t="s">
        <v>405</v>
      </c>
      <c r="D689" s="7"/>
      <c r="E689" s="7"/>
      <c r="F689" s="7"/>
      <c r="G689" s="7"/>
      <c r="H689" s="7"/>
      <c r="I689" s="7"/>
      <c r="J689" s="7"/>
      <c r="K689" s="7"/>
      <c r="L689" s="14"/>
      <c r="M689" s="14"/>
      <c r="N689" s="14"/>
      <c r="O689" s="14"/>
      <c r="P689" s="53"/>
    </row>
    <row r="690" spans="1:16" ht="22.5">
      <c r="A690" s="322"/>
      <c r="B690" s="322"/>
      <c r="C690" s="104" t="s">
        <v>44</v>
      </c>
      <c r="D690" s="7"/>
      <c r="E690" s="7"/>
      <c r="F690" s="7"/>
      <c r="G690" s="7"/>
      <c r="H690" s="7"/>
      <c r="I690" s="7"/>
      <c r="J690" s="7"/>
      <c r="K690" s="7"/>
      <c r="L690" s="14"/>
      <c r="M690" s="14"/>
      <c r="N690" s="14"/>
      <c r="O690" s="14"/>
      <c r="P690" s="53"/>
    </row>
    <row r="691" spans="1:16" ht="12.75">
      <c r="A691" s="323"/>
      <c r="B691" s="323"/>
      <c r="C691" s="104" t="s">
        <v>406</v>
      </c>
      <c r="D691" s="7"/>
      <c r="E691" s="7"/>
      <c r="F691" s="7"/>
      <c r="G691" s="7"/>
      <c r="H691" s="7"/>
      <c r="I691" s="7"/>
      <c r="J691" s="7"/>
      <c r="K691" s="7"/>
      <c r="L691" s="14"/>
      <c r="M691" s="14"/>
      <c r="N691" s="14"/>
      <c r="O691" s="14"/>
      <c r="P691" s="53"/>
    </row>
    <row r="692" spans="1:16" ht="12.75">
      <c r="A692" s="321" t="s">
        <v>639</v>
      </c>
      <c r="B692" s="321" t="s">
        <v>665</v>
      </c>
      <c r="C692" s="104" t="s">
        <v>401</v>
      </c>
      <c r="D692" s="7">
        <f>SUM(D693:D699)</f>
        <v>2053.8</v>
      </c>
      <c r="E692" s="7">
        <f aca="true" t="shared" si="127" ref="E692:O692">SUM(E693:E699)</f>
        <v>2053.8</v>
      </c>
      <c r="F692" s="7">
        <f t="shared" si="127"/>
        <v>848.5</v>
      </c>
      <c r="G692" s="7">
        <f t="shared" si="127"/>
        <v>0</v>
      </c>
      <c r="H692" s="7">
        <f t="shared" si="127"/>
        <v>2533</v>
      </c>
      <c r="I692" s="7">
        <f t="shared" si="127"/>
        <v>1916.8000000000002</v>
      </c>
      <c r="J692" s="7">
        <f t="shared" si="127"/>
        <v>2533</v>
      </c>
      <c r="K692" s="7">
        <f t="shared" si="127"/>
        <v>2533</v>
      </c>
      <c r="L692" s="7">
        <f t="shared" si="127"/>
        <v>2533</v>
      </c>
      <c r="M692" s="7">
        <f t="shared" si="127"/>
        <v>2533</v>
      </c>
      <c r="N692" s="7">
        <f t="shared" si="127"/>
        <v>291.3</v>
      </c>
      <c r="O692" s="7">
        <f t="shared" si="127"/>
        <v>291.3</v>
      </c>
      <c r="P692" s="53"/>
    </row>
    <row r="693" spans="1:16" ht="12.75">
      <c r="A693" s="322"/>
      <c r="B693" s="322"/>
      <c r="C693" s="104" t="s">
        <v>402</v>
      </c>
      <c r="D693" s="7"/>
      <c r="E693" s="7"/>
      <c r="F693" s="7"/>
      <c r="G693" s="7"/>
      <c r="H693" s="7"/>
      <c r="I693" s="7"/>
      <c r="J693" s="7"/>
      <c r="K693" s="7"/>
      <c r="L693" s="14"/>
      <c r="M693" s="7"/>
      <c r="N693" s="14"/>
      <c r="O693" s="14"/>
      <c r="P693" s="53"/>
    </row>
    <row r="694" spans="1:16" ht="12.75">
      <c r="A694" s="322"/>
      <c r="B694" s="322"/>
      <c r="C694" s="104" t="s">
        <v>11</v>
      </c>
      <c r="D694" s="7">
        <v>366</v>
      </c>
      <c r="E694" s="7">
        <v>366</v>
      </c>
      <c r="F694" s="7">
        <v>0</v>
      </c>
      <c r="G694" s="7">
        <v>0</v>
      </c>
      <c r="H694" s="7">
        <v>660.9</v>
      </c>
      <c r="I694" s="7">
        <v>500.1</v>
      </c>
      <c r="J694" s="7">
        <v>660.9</v>
      </c>
      <c r="K694" s="7">
        <v>660.9</v>
      </c>
      <c r="L694" s="107">
        <v>660.9</v>
      </c>
      <c r="M694" s="7">
        <v>660.9</v>
      </c>
      <c r="N694" s="14"/>
      <c r="O694" s="14"/>
      <c r="P694" s="53"/>
    </row>
    <row r="695" spans="1:16" ht="12.75">
      <c r="A695" s="322"/>
      <c r="B695" s="322"/>
      <c r="C695" s="104" t="s">
        <v>403</v>
      </c>
      <c r="D695" s="7">
        <v>933</v>
      </c>
      <c r="E695" s="7">
        <v>933</v>
      </c>
      <c r="F695" s="7"/>
      <c r="G695" s="7"/>
      <c r="H695" s="7">
        <v>963.8</v>
      </c>
      <c r="I695" s="7">
        <v>729.3</v>
      </c>
      <c r="J695" s="7">
        <v>963.8</v>
      </c>
      <c r="K695" s="7">
        <v>963.8</v>
      </c>
      <c r="L695" s="107">
        <v>963.8</v>
      </c>
      <c r="M695" s="107">
        <v>963.8</v>
      </c>
      <c r="N695" s="14"/>
      <c r="O695" s="14"/>
      <c r="P695" s="53"/>
    </row>
    <row r="696" spans="1:16" ht="12.75">
      <c r="A696" s="322"/>
      <c r="B696" s="322"/>
      <c r="C696" s="104" t="s">
        <v>404</v>
      </c>
      <c r="D696" s="7">
        <v>754.8</v>
      </c>
      <c r="E696" s="7">
        <v>754.8</v>
      </c>
      <c r="F696" s="7">
        <v>848.5</v>
      </c>
      <c r="G696" s="7">
        <v>0</v>
      </c>
      <c r="H696" s="7">
        <v>908.3</v>
      </c>
      <c r="I696" s="7">
        <v>687.4</v>
      </c>
      <c r="J696" s="7">
        <v>908.3</v>
      </c>
      <c r="K696" s="7">
        <v>908.3</v>
      </c>
      <c r="L696" s="114">
        <v>908.3</v>
      </c>
      <c r="M696" s="7">
        <v>908.3</v>
      </c>
      <c r="N696" s="14">
        <v>291.3</v>
      </c>
      <c r="O696" s="14">
        <v>291.3</v>
      </c>
      <c r="P696" s="53"/>
    </row>
    <row r="697" spans="1:16" ht="15" customHeight="1">
      <c r="A697" s="322"/>
      <c r="B697" s="322"/>
      <c r="C697" s="104" t="s">
        <v>405</v>
      </c>
      <c r="D697" s="7"/>
      <c r="E697" s="7"/>
      <c r="F697" s="7"/>
      <c r="G697" s="7"/>
      <c r="H697" s="7"/>
      <c r="I697" s="7"/>
      <c r="J697" s="7"/>
      <c r="K697" s="7"/>
      <c r="L697" s="14"/>
      <c r="M697" s="14"/>
      <c r="N697" s="14"/>
      <c r="O697" s="14"/>
      <c r="P697" s="53"/>
    </row>
    <row r="698" spans="1:16" ht="22.5">
      <c r="A698" s="322"/>
      <c r="B698" s="322"/>
      <c r="C698" s="104" t="s">
        <v>44</v>
      </c>
      <c r="D698" s="7"/>
      <c r="E698" s="7"/>
      <c r="F698" s="7"/>
      <c r="G698" s="7"/>
      <c r="H698" s="7"/>
      <c r="I698" s="7"/>
      <c r="J698" s="7"/>
      <c r="K698" s="7"/>
      <c r="L698" s="14"/>
      <c r="M698" s="14"/>
      <c r="N698" s="14"/>
      <c r="O698" s="14"/>
      <c r="P698" s="53"/>
    </row>
    <row r="699" spans="1:16" ht="12.75">
      <c r="A699" s="323"/>
      <c r="B699" s="323"/>
      <c r="C699" s="104" t="s">
        <v>406</v>
      </c>
      <c r="D699" s="7"/>
      <c r="E699" s="7"/>
      <c r="F699" s="7"/>
      <c r="G699" s="7"/>
      <c r="H699" s="7"/>
      <c r="I699" s="7"/>
      <c r="J699" s="7"/>
      <c r="K699" s="7"/>
      <c r="L699" s="14"/>
      <c r="M699" s="14"/>
      <c r="N699" s="14"/>
      <c r="O699" s="14"/>
      <c r="P699" s="53"/>
    </row>
    <row r="700" spans="1:16" ht="12.75">
      <c r="A700" s="321" t="s">
        <v>666</v>
      </c>
      <c r="B700" s="321" t="s">
        <v>667</v>
      </c>
      <c r="C700" s="104" t="s">
        <v>401</v>
      </c>
      <c r="D700" s="7">
        <f aca="true" t="shared" si="128" ref="D700:O700">SUM(D701:D707)</f>
        <v>95</v>
      </c>
      <c r="E700" s="7">
        <f t="shared" si="128"/>
        <v>20.2</v>
      </c>
      <c r="F700" s="7">
        <f t="shared" si="128"/>
        <v>95</v>
      </c>
      <c r="G700" s="7">
        <f t="shared" si="128"/>
        <v>13.2</v>
      </c>
      <c r="H700" s="7">
        <f t="shared" si="128"/>
        <v>95</v>
      </c>
      <c r="I700" s="7">
        <f t="shared" si="128"/>
        <v>24.4</v>
      </c>
      <c r="J700" s="7">
        <f t="shared" si="128"/>
        <v>95</v>
      </c>
      <c r="K700" s="7">
        <f t="shared" si="128"/>
        <v>24.4</v>
      </c>
      <c r="L700" s="7">
        <f t="shared" si="128"/>
        <v>28.5</v>
      </c>
      <c r="M700" s="7">
        <f t="shared" si="128"/>
        <v>28.5</v>
      </c>
      <c r="N700" s="7">
        <f t="shared" si="128"/>
        <v>75</v>
      </c>
      <c r="O700" s="7">
        <f t="shared" si="128"/>
        <v>50</v>
      </c>
      <c r="P700" s="53"/>
    </row>
    <row r="701" spans="1:16" ht="12.75">
      <c r="A701" s="322"/>
      <c r="B701" s="322"/>
      <c r="C701" s="104" t="s">
        <v>402</v>
      </c>
      <c r="D701" s="7"/>
      <c r="E701" s="7"/>
      <c r="F701" s="7"/>
      <c r="G701" s="7"/>
      <c r="H701" s="7"/>
      <c r="I701" s="7"/>
      <c r="J701" s="7"/>
      <c r="K701" s="7"/>
      <c r="L701" s="14"/>
      <c r="M701" s="7"/>
      <c r="N701" s="14"/>
      <c r="O701" s="7"/>
      <c r="P701" s="53"/>
    </row>
    <row r="702" spans="1:16" ht="12.75">
      <c r="A702" s="322"/>
      <c r="B702" s="322"/>
      <c r="C702" s="104" t="s">
        <v>11</v>
      </c>
      <c r="D702" s="7"/>
      <c r="E702" s="7"/>
      <c r="F702" s="7"/>
      <c r="G702" s="7"/>
      <c r="H702" s="7"/>
      <c r="I702" s="7"/>
      <c r="J702" s="7"/>
      <c r="K702" s="7"/>
      <c r="L702" s="107"/>
      <c r="M702" s="7"/>
      <c r="N702" s="107"/>
      <c r="O702" s="7"/>
      <c r="P702" s="53"/>
    </row>
    <row r="703" spans="1:16" ht="12.75">
      <c r="A703" s="322"/>
      <c r="B703" s="322"/>
      <c r="C703" s="104" t="s">
        <v>403</v>
      </c>
      <c r="D703" s="7"/>
      <c r="E703" s="7"/>
      <c r="F703" s="7"/>
      <c r="G703" s="7"/>
      <c r="H703" s="7"/>
      <c r="I703" s="7"/>
      <c r="J703" s="7"/>
      <c r="K703" s="7"/>
      <c r="L703" s="107"/>
      <c r="M703" s="107"/>
      <c r="N703" s="107"/>
      <c r="O703" s="107"/>
      <c r="P703" s="53"/>
    </row>
    <row r="704" spans="1:16" ht="12.75">
      <c r="A704" s="322"/>
      <c r="B704" s="322"/>
      <c r="C704" s="104" t="s">
        <v>404</v>
      </c>
      <c r="D704" s="7">
        <v>95</v>
      </c>
      <c r="E704" s="7">
        <v>20.2</v>
      </c>
      <c r="F704" s="7">
        <v>95</v>
      </c>
      <c r="G704" s="7">
        <v>13.2</v>
      </c>
      <c r="H704" s="7">
        <v>95</v>
      </c>
      <c r="I704" s="7">
        <v>24.4</v>
      </c>
      <c r="J704" s="7">
        <v>95</v>
      </c>
      <c r="K704" s="7">
        <v>24.4</v>
      </c>
      <c r="L704" s="114">
        <v>28.5</v>
      </c>
      <c r="M704" s="7">
        <v>28.5</v>
      </c>
      <c r="N704" s="114">
        <v>75</v>
      </c>
      <c r="O704" s="7">
        <v>50</v>
      </c>
      <c r="P704" s="53"/>
    </row>
    <row r="705" spans="1:16" ht="12" customHeight="1">
      <c r="A705" s="322"/>
      <c r="B705" s="322"/>
      <c r="C705" s="104" t="s">
        <v>405</v>
      </c>
      <c r="D705" s="7"/>
      <c r="E705" s="7"/>
      <c r="F705" s="7"/>
      <c r="G705" s="7"/>
      <c r="H705" s="7"/>
      <c r="I705" s="7"/>
      <c r="J705" s="7"/>
      <c r="K705" s="7"/>
      <c r="L705" s="107"/>
      <c r="M705" s="7"/>
      <c r="N705" s="107"/>
      <c r="O705" s="7"/>
      <c r="P705" s="53"/>
    </row>
    <row r="706" spans="1:16" ht="22.5">
      <c r="A706" s="322"/>
      <c r="B706" s="322"/>
      <c r="C706" s="104" t="s">
        <v>44</v>
      </c>
      <c r="D706" s="7"/>
      <c r="E706" s="7"/>
      <c r="F706" s="7"/>
      <c r="G706" s="7"/>
      <c r="H706" s="7"/>
      <c r="I706" s="7"/>
      <c r="J706" s="7"/>
      <c r="K706" s="7"/>
      <c r="L706" s="107"/>
      <c r="M706" s="107"/>
      <c r="N706" s="107"/>
      <c r="O706" s="107"/>
      <c r="P706" s="53"/>
    </row>
    <row r="707" spans="1:16" ht="12.75">
      <c r="A707" s="323"/>
      <c r="B707" s="323"/>
      <c r="C707" s="104" t="s">
        <v>406</v>
      </c>
      <c r="D707" s="7"/>
      <c r="E707" s="7"/>
      <c r="F707" s="7"/>
      <c r="G707" s="7"/>
      <c r="H707" s="7"/>
      <c r="I707" s="7"/>
      <c r="J707" s="7"/>
      <c r="K707" s="7"/>
      <c r="L707" s="114"/>
      <c r="M707" s="7"/>
      <c r="N707" s="114"/>
      <c r="O707" s="7"/>
      <c r="P707" s="53"/>
    </row>
    <row r="708" spans="1:16" ht="12.75" customHeight="1">
      <c r="A708" s="442" t="s">
        <v>87</v>
      </c>
      <c r="B708" s="443"/>
      <c r="C708" s="111" t="s">
        <v>401</v>
      </c>
      <c r="D708" s="18">
        <f aca="true" t="shared" si="129" ref="D708:O708">SUM(D709:D715)</f>
        <v>35703.5</v>
      </c>
      <c r="E708" s="18">
        <f t="shared" si="129"/>
        <v>34105</v>
      </c>
      <c r="F708" s="18">
        <f t="shared" si="129"/>
        <v>27099.7</v>
      </c>
      <c r="G708" s="18">
        <f t="shared" si="129"/>
        <v>2495.4</v>
      </c>
      <c r="H708" s="18">
        <f t="shared" si="129"/>
        <v>29379.7</v>
      </c>
      <c r="I708" s="18">
        <f t="shared" si="129"/>
        <v>5885.299999999999</v>
      </c>
      <c r="J708" s="18">
        <f t="shared" si="129"/>
        <v>36934.7</v>
      </c>
      <c r="K708" s="18">
        <f t="shared" si="129"/>
        <v>10477.4</v>
      </c>
      <c r="L708" s="18">
        <f t="shared" si="129"/>
        <v>26801.1</v>
      </c>
      <c r="M708" s="18">
        <f t="shared" si="129"/>
        <v>26165.2</v>
      </c>
      <c r="N708" s="18">
        <f t="shared" si="129"/>
        <v>20397.1</v>
      </c>
      <c r="O708" s="18">
        <f t="shared" si="129"/>
        <v>17847.1</v>
      </c>
      <c r="P708" s="101"/>
    </row>
    <row r="709" spans="1:16" ht="12.75">
      <c r="A709" s="444"/>
      <c r="B709" s="445"/>
      <c r="C709" s="115" t="s">
        <v>402</v>
      </c>
      <c r="D709" s="11"/>
      <c r="E709" s="11"/>
      <c r="F709" s="11"/>
      <c r="G709" s="11"/>
      <c r="H709" s="11"/>
      <c r="I709" s="11"/>
      <c r="J709" s="11"/>
      <c r="K709" s="11"/>
      <c r="L709" s="12"/>
      <c r="M709" s="12"/>
      <c r="N709" s="12"/>
      <c r="O709" s="12"/>
      <c r="P709" s="101"/>
    </row>
    <row r="710" spans="1:16" ht="12.75">
      <c r="A710" s="444"/>
      <c r="B710" s="445"/>
      <c r="C710" s="115" t="s">
        <v>11</v>
      </c>
      <c r="D710" s="11">
        <f aca="true" t="shared" si="130" ref="D710:D715">D718+D726+D734</f>
        <v>0</v>
      </c>
      <c r="E710" s="11">
        <f aca="true" t="shared" si="131" ref="E710:O710">E718+E726+E734</f>
        <v>0</v>
      </c>
      <c r="F710" s="11">
        <f t="shared" si="131"/>
        <v>0</v>
      </c>
      <c r="G710" s="11">
        <f t="shared" si="131"/>
        <v>0</v>
      </c>
      <c r="H710" s="11">
        <f t="shared" si="131"/>
        <v>0</v>
      </c>
      <c r="I710" s="11">
        <f t="shared" si="131"/>
        <v>0</v>
      </c>
      <c r="J710" s="11">
        <f t="shared" si="131"/>
        <v>0</v>
      </c>
      <c r="K710" s="11">
        <f t="shared" si="131"/>
        <v>0</v>
      </c>
      <c r="L710" s="11">
        <f t="shared" si="131"/>
        <v>0</v>
      </c>
      <c r="M710" s="11">
        <f t="shared" si="131"/>
        <v>0</v>
      </c>
      <c r="N710" s="11">
        <f t="shared" si="131"/>
        <v>0</v>
      </c>
      <c r="O710" s="11">
        <f t="shared" si="131"/>
        <v>0</v>
      </c>
      <c r="P710" s="101"/>
    </row>
    <row r="711" spans="1:16" ht="12.75">
      <c r="A711" s="444"/>
      <c r="B711" s="445"/>
      <c r="C711" s="115" t="s">
        <v>403</v>
      </c>
      <c r="D711" s="11">
        <f t="shared" si="130"/>
        <v>28043.1</v>
      </c>
      <c r="E711" s="11">
        <f aca="true" t="shared" si="132" ref="E711:O711">E719+E727+E735</f>
        <v>28007.399999999998</v>
      </c>
      <c r="F711" s="11">
        <f t="shared" si="132"/>
        <v>21281</v>
      </c>
      <c r="G711" s="11">
        <f t="shared" si="132"/>
        <v>1535</v>
      </c>
      <c r="H711" s="11">
        <f t="shared" si="132"/>
        <v>23581</v>
      </c>
      <c r="I711" s="11">
        <f t="shared" si="132"/>
        <v>3763.2</v>
      </c>
      <c r="J711" s="11">
        <f t="shared" si="132"/>
        <v>31581</v>
      </c>
      <c r="K711" s="11">
        <f t="shared" si="132"/>
        <v>7550.5</v>
      </c>
      <c r="L711" s="11">
        <f t="shared" si="132"/>
        <v>22737.8</v>
      </c>
      <c r="M711" s="11">
        <f t="shared" si="132"/>
        <v>22634</v>
      </c>
      <c r="N711" s="11">
        <f t="shared" si="132"/>
        <v>13840.6</v>
      </c>
      <c r="O711" s="11">
        <f t="shared" si="132"/>
        <v>13840.6</v>
      </c>
      <c r="P711" s="101"/>
    </row>
    <row r="712" spans="1:16" ht="12.75">
      <c r="A712" s="444"/>
      <c r="B712" s="445"/>
      <c r="C712" s="115" t="s">
        <v>404</v>
      </c>
      <c r="D712" s="11">
        <f t="shared" si="130"/>
        <v>7660.4</v>
      </c>
      <c r="E712" s="11">
        <f aca="true" t="shared" si="133" ref="E712:O712">E720+E728+E736</f>
        <v>6097.599999999999</v>
      </c>
      <c r="F712" s="11">
        <f t="shared" si="133"/>
        <v>5818.7</v>
      </c>
      <c r="G712" s="11">
        <f t="shared" si="133"/>
        <v>960.4</v>
      </c>
      <c r="H712" s="11">
        <f t="shared" si="133"/>
        <v>5798.7</v>
      </c>
      <c r="I712" s="11">
        <f t="shared" si="133"/>
        <v>2122.1</v>
      </c>
      <c r="J712" s="11">
        <f t="shared" si="133"/>
        <v>5353.7</v>
      </c>
      <c r="K712" s="11">
        <f t="shared" si="133"/>
        <v>2926.9</v>
      </c>
      <c r="L712" s="11">
        <f t="shared" si="133"/>
        <v>4063.2999999999997</v>
      </c>
      <c r="M712" s="11">
        <f t="shared" si="133"/>
        <v>3531.2000000000003</v>
      </c>
      <c r="N712" s="11">
        <f t="shared" si="133"/>
        <v>6556.5</v>
      </c>
      <c r="O712" s="11">
        <f t="shared" si="133"/>
        <v>4006.5</v>
      </c>
      <c r="P712" s="101"/>
    </row>
    <row r="713" spans="1:16" ht="21">
      <c r="A713" s="444"/>
      <c r="B713" s="445"/>
      <c r="C713" s="115" t="s">
        <v>405</v>
      </c>
      <c r="D713" s="11">
        <f t="shared" si="130"/>
        <v>0</v>
      </c>
      <c r="E713" s="11"/>
      <c r="F713" s="11"/>
      <c r="G713" s="11"/>
      <c r="H713" s="11"/>
      <c r="I713" s="11"/>
      <c r="J713" s="11"/>
      <c r="K713" s="11"/>
      <c r="L713" s="12"/>
      <c r="M713" s="12"/>
      <c r="N713" s="12"/>
      <c r="O713" s="12"/>
      <c r="P713" s="101"/>
    </row>
    <row r="714" spans="1:16" ht="21">
      <c r="A714" s="444"/>
      <c r="B714" s="445"/>
      <c r="C714" s="115" t="s">
        <v>44</v>
      </c>
      <c r="D714" s="11">
        <f t="shared" si="130"/>
        <v>0</v>
      </c>
      <c r="E714" s="11"/>
      <c r="F714" s="11"/>
      <c r="G714" s="11"/>
      <c r="H714" s="11"/>
      <c r="I714" s="11"/>
      <c r="J714" s="11"/>
      <c r="K714" s="11"/>
      <c r="L714" s="12"/>
      <c r="M714" s="12"/>
      <c r="N714" s="12"/>
      <c r="O714" s="12"/>
      <c r="P714" s="101"/>
    </row>
    <row r="715" spans="1:16" ht="12.75">
      <c r="A715" s="446"/>
      <c r="B715" s="447"/>
      <c r="C715" s="115" t="s">
        <v>406</v>
      </c>
      <c r="D715" s="11">
        <f t="shared" si="130"/>
        <v>0</v>
      </c>
      <c r="E715" s="11"/>
      <c r="F715" s="11"/>
      <c r="G715" s="11"/>
      <c r="H715" s="11"/>
      <c r="I715" s="11"/>
      <c r="J715" s="11"/>
      <c r="K715" s="11"/>
      <c r="L715" s="12"/>
      <c r="M715" s="12"/>
      <c r="N715" s="12"/>
      <c r="O715" s="12"/>
      <c r="P715" s="101"/>
    </row>
    <row r="716" spans="1:16" ht="15.75" customHeight="1">
      <c r="A716" s="327" t="s">
        <v>28</v>
      </c>
      <c r="B716" s="321" t="s">
        <v>668</v>
      </c>
      <c r="C716" s="104" t="s">
        <v>401</v>
      </c>
      <c r="D716" s="17">
        <f>SUM(D717:D723)</f>
        <v>8946</v>
      </c>
      <c r="E716" s="17">
        <f aca="true" t="shared" si="134" ref="E716:O716">SUM(E717:E723)</f>
        <v>8672</v>
      </c>
      <c r="F716" s="17">
        <f t="shared" si="134"/>
        <v>1520</v>
      </c>
      <c r="G716" s="17">
        <f t="shared" si="134"/>
        <v>0</v>
      </c>
      <c r="H716" s="17">
        <f t="shared" si="134"/>
        <v>4000</v>
      </c>
      <c r="I716" s="17">
        <f t="shared" si="134"/>
        <v>0</v>
      </c>
      <c r="J716" s="17">
        <f t="shared" si="134"/>
        <v>11603</v>
      </c>
      <c r="K716" s="17">
        <f t="shared" si="134"/>
        <v>0</v>
      </c>
      <c r="L716" s="17">
        <f t="shared" si="134"/>
        <v>10361.1</v>
      </c>
      <c r="M716" s="17">
        <f t="shared" si="134"/>
        <v>10063</v>
      </c>
      <c r="N716" s="17">
        <f t="shared" si="134"/>
        <v>20</v>
      </c>
      <c r="O716" s="17">
        <f t="shared" si="134"/>
        <v>20</v>
      </c>
      <c r="P716" s="102"/>
    </row>
    <row r="717" spans="1:16" ht="12.75">
      <c r="A717" s="327"/>
      <c r="B717" s="322"/>
      <c r="C717" s="116" t="s">
        <v>402</v>
      </c>
      <c r="D717" s="20"/>
      <c r="E717" s="20"/>
      <c r="F717" s="20"/>
      <c r="G717" s="20"/>
      <c r="H717" s="20"/>
      <c r="I717" s="20"/>
      <c r="J717" s="20"/>
      <c r="K717" s="20"/>
      <c r="L717" s="22"/>
      <c r="M717" s="22"/>
      <c r="N717" s="22"/>
      <c r="O717" s="22"/>
      <c r="P717" s="102"/>
    </row>
    <row r="718" spans="1:16" ht="12.75">
      <c r="A718" s="327"/>
      <c r="B718" s="322"/>
      <c r="C718" s="116" t="s">
        <v>11</v>
      </c>
      <c r="D718" s="20"/>
      <c r="E718" s="20"/>
      <c r="F718" s="20"/>
      <c r="G718" s="20"/>
      <c r="H718" s="20"/>
      <c r="I718" s="20"/>
      <c r="J718" s="20"/>
      <c r="K718" s="20"/>
      <c r="L718" s="22"/>
      <c r="M718" s="22"/>
      <c r="N718" s="22"/>
      <c r="O718" s="22"/>
      <c r="P718" s="102"/>
    </row>
    <row r="719" spans="1:16" ht="12.75">
      <c r="A719" s="327"/>
      <c r="B719" s="322"/>
      <c r="C719" s="116" t="s">
        <v>403</v>
      </c>
      <c r="D719" s="20">
        <v>7791.3</v>
      </c>
      <c r="E719" s="20">
        <v>7791.3</v>
      </c>
      <c r="F719" s="20"/>
      <c r="G719" s="20"/>
      <c r="H719" s="21">
        <v>2300</v>
      </c>
      <c r="I719" s="17"/>
      <c r="J719" s="7">
        <v>10300</v>
      </c>
      <c r="K719" s="7"/>
      <c r="L719" s="14">
        <v>10120</v>
      </c>
      <c r="M719" s="14">
        <v>10016.2</v>
      </c>
      <c r="N719" s="14"/>
      <c r="O719" s="14"/>
      <c r="P719" s="102"/>
    </row>
    <row r="720" spans="1:16" ht="12.75">
      <c r="A720" s="327"/>
      <c r="B720" s="322"/>
      <c r="C720" s="116" t="s">
        <v>404</v>
      </c>
      <c r="D720" s="20">
        <v>1154.7</v>
      </c>
      <c r="E720" s="20">
        <v>880.7</v>
      </c>
      <c r="F720" s="17">
        <v>1520</v>
      </c>
      <c r="G720" s="17">
        <v>0</v>
      </c>
      <c r="H720" s="7">
        <v>1700</v>
      </c>
      <c r="I720" s="17">
        <v>0</v>
      </c>
      <c r="J720" s="7">
        <v>1303</v>
      </c>
      <c r="K720" s="7">
        <v>0</v>
      </c>
      <c r="L720" s="14">
        <v>241.1</v>
      </c>
      <c r="M720" s="14">
        <v>46.8</v>
      </c>
      <c r="N720" s="14">
        <v>20</v>
      </c>
      <c r="O720" s="14">
        <v>20</v>
      </c>
      <c r="P720" s="102"/>
    </row>
    <row r="721" spans="1:16" ht="11.25" customHeight="1">
      <c r="A721" s="327"/>
      <c r="B721" s="322"/>
      <c r="C721" s="116" t="s">
        <v>405</v>
      </c>
      <c r="D721" s="20"/>
      <c r="E721" s="20"/>
      <c r="F721" s="20"/>
      <c r="G721" s="20"/>
      <c r="H721" s="20"/>
      <c r="I721" s="20"/>
      <c r="J721" s="20"/>
      <c r="K721" s="20"/>
      <c r="L721" s="22"/>
      <c r="M721" s="22"/>
      <c r="N721" s="22"/>
      <c r="O721" s="22"/>
      <c r="P721" s="102"/>
    </row>
    <row r="722" spans="1:16" ht="22.5">
      <c r="A722" s="327"/>
      <c r="B722" s="322"/>
      <c r="C722" s="116" t="s">
        <v>44</v>
      </c>
      <c r="D722" s="20"/>
      <c r="E722" s="20"/>
      <c r="F722" s="20"/>
      <c r="G722" s="20"/>
      <c r="H722" s="20"/>
      <c r="I722" s="20"/>
      <c r="J722" s="20"/>
      <c r="K722" s="20"/>
      <c r="L722" s="22"/>
      <c r="M722" s="22"/>
      <c r="N722" s="22"/>
      <c r="O722" s="22"/>
      <c r="P722" s="102"/>
    </row>
    <row r="723" spans="1:16" ht="12.75">
      <c r="A723" s="327"/>
      <c r="B723" s="323"/>
      <c r="C723" s="116" t="s">
        <v>406</v>
      </c>
      <c r="D723" s="20"/>
      <c r="E723" s="20"/>
      <c r="F723" s="20"/>
      <c r="G723" s="20"/>
      <c r="H723" s="20"/>
      <c r="I723" s="20"/>
      <c r="J723" s="20"/>
      <c r="K723" s="20"/>
      <c r="L723" s="22"/>
      <c r="M723" s="22"/>
      <c r="N723" s="22"/>
      <c r="O723" s="22"/>
      <c r="P723" s="102"/>
    </row>
    <row r="724" spans="1:16" ht="11.25" customHeight="1">
      <c r="A724" s="321" t="s">
        <v>637</v>
      </c>
      <c r="B724" s="321" t="s">
        <v>669</v>
      </c>
      <c r="C724" s="104" t="s">
        <v>401</v>
      </c>
      <c r="D724" s="17">
        <f>SUM(D725:D731)</f>
        <v>125</v>
      </c>
      <c r="E724" s="17">
        <f aca="true" t="shared" si="135" ref="E724:O724">SUM(E725:E731)</f>
        <v>0</v>
      </c>
      <c r="F724" s="17">
        <f t="shared" si="135"/>
        <v>200</v>
      </c>
      <c r="G724" s="17">
        <f t="shared" si="135"/>
        <v>0</v>
      </c>
      <c r="H724" s="17">
        <f t="shared" si="135"/>
        <v>0</v>
      </c>
      <c r="I724" s="17">
        <f t="shared" si="135"/>
        <v>0</v>
      </c>
      <c r="J724" s="17">
        <f t="shared" si="135"/>
        <v>0</v>
      </c>
      <c r="K724" s="17">
        <f t="shared" si="135"/>
        <v>0</v>
      </c>
      <c r="L724" s="17">
        <f t="shared" si="135"/>
        <v>0</v>
      </c>
      <c r="M724" s="17">
        <f t="shared" si="135"/>
        <v>0</v>
      </c>
      <c r="N724" s="17">
        <f t="shared" si="135"/>
        <v>0</v>
      </c>
      <c r="O724" s="17">
        <f t="shared" si="135"/>
        <v>0</v>
      </c>
      <c r="P724" s="102"/>
    </row>
    <row r="725" spans="1:16" ht="12.75">
      <c r="A725" s="322"/>
      <c r="B725" s="322"/>
      <c r="C725" s="116" t="s">
        <v>402</v>
      </c>
      <c r="D725" s="20"/>
      <c r="E725" s="20"/>
      <c r="F725" s="20"/>
      <c r="G725" s="20"/>
      <c r="H725" s="20"/>
      <c r="I725" s="20"/>
      <c r="J725" s="20"/>
      <c r="K725" s="20"/>
      <c r="L725" s="22"/>
      <c r="M725" s="22"/>
      <c r="N725" s="22"/>
      <c r="O725" s="22"/>
      <c r="P725" s="102"/>
    </row>
    <row r="726" spans="1:16" ht="12.75">
      <c r="A726" s="322"/>
      <c r="B726" s="322"/>
      <c r="C726" s="116" t="s">
        <v>11</v>
      </c>
      <c r="D726" s="20"/>
      <c r="E726" s="20"/>
      <c r="F726" s="20"/>
      <c r="G726" s="20"/>
      <c r="H726" s="20"/>
      <c r="I726" s="20"/>
      <c r="J726" s="20"/>
      <c r="K726" s="20"/>
      <c r="L726" s="22"/>
      <c r="M726" s="22"/>
      <c r="N726" s="22"/>
      <c r="O726" s="22"/>
      <c r="P726" s="102"/>
    </row>
    <row r="727" spans="1:16" ht="12.75">
      <c r="A727" s="322"/>
      <c r="B727" s="322"/>
      <c r="C727" s="116" t="s">
        <v>403</v>
      </c>
      <c r="D727" s="20"/>
      <c r="E727" s="20"/>
      <c r="F727" s="20"/>
      <c r="G727" s="20"/>
      <c r="H727" s="20"/>
      <c r="I727" s="20"/>
      <c r="J727" s="20"/>
      <c r="K727" s="20"/>
      <c r="L727" s="22"/>
      <c r="M727" s="22"/>
      <c r="N727" s="22"/>
      <c r="O727" s="22"/>
      <c r="P727" s="102"/>
    </row>
    <row r="728" spans="1:16" ht="12.75">
      <c r="A728" s="322"/>
      <c r="B728" s="322"/>
      <c r="C728" s="116" t="s">
        <v>404</v>
      </c>
      <c r="D728" s="20">
        <v>125</v>
      </c>
      <c r="E728" s="20">
        <v>0</v>
      </c>
      <c r="F728" s="17">
        <v>200</v>
      </c>
      <c r="G728" s="17">
        <v>0</v>
      </c>
      <c r="H728" s="17">
        <v>0</v>
      </c>
      <c r="I728" s="17">
        <v>0</v>
      </c>
      <c r="J728" s="17">
        <v>0</v>
      </c>
      <c r="K728" s="17">
        <v>0</v>
      </c>
      <c r="L728" s="17">
        <v>0</v>
      </c>
      <c r="M728" s="17">
        <v>0</v>
      </c>
      <c r="N728" s="17">
        <v>0</v>
      </c>
      <c r="O728" s="17">
        <v>0</v>
      </c>
      <c r="P728" s="102"/>
    </row>
    <row r="729" spans="1:16" ht="12" customHeight="1">
      <c r="A729" s="322"/>
      <c r="B729" s="322"/>
      <c r="C729" s="116" t="s">
        <v>405</v>
      </c>
      <c r="D729" s="20"/>
      <c r="E729" s="20"/>
      <c r="F729" s="20"/>
      <c r="G729" s="20"/>
      <c r="H729" s="20"/>
      <c r="I729" s="20"/>
      <c r="J729" s="20"/>
      <c r="K729" s="20"/>
      <c r="L729" s="22"/>
      <c r="M729" s="22"/>
      <c r="N729" s="22"/>
      <c r="O729" s="22"/>
      <c r="P729" s="102"/>
    </row>
    <row r="730" spans="1:16" ht="22.5">
      <c r="A730" s="322"/>
      <c r="B730" s="322"/>
      <c r="C730" s="116" t="s">
        <v>44</v>
      </c>
      <c r="D730" s="20"/>
      <c r="E730" s="20"/>
      <c r="F730" s="20"/>
      <c r="G730" s="20"/>
      <c r="H730" s="20"/>
      <c r="I730" s="20"/>
      <c r="J730" s="20"/>
      <c r="K730" s="20"/>
      <c r="L730" s="22"/>
      <c r="M730" s="22"/>
      <c r="N730" s="22"/>
      <c r="O730" s="22"/>
      <c r="P730" s="102"/>
    </row>
    <row r="731" spans="1:16" ht="12.75">
      <c r="A731" s="323"/>
      <c r="B731" s="323"/>
      <c r="C731" s="116" t="s">
        <v>406</v>
      </c>
      <c r="D731" s="20"/>
      <c r="E731" s="20"/>
      <c r="F731" s="20"/>
      <c r="G731" s="20"/>
      <c r="H731" s="20"/>
      <c r="I731" s="20"/>
      <c r="J731" s="20"/>
      <c r="K731" s="20"/>
      <c r="L731" s="22"/>
      <c r="M731" s="22"/>
      <c r="N731" s="22"/>
      <c r="O731" s="22"/>
      <c r="P731" s="102"/>
    </row>
    <row r="732" spans="1:16" ht="12.75">
      <c r="A732" s="458"/>
      <c r="B732" s="321" t="s">
        <v>114</v>
      </c>
      <c r="C732" s="104" t="s">
        <v>401</v>
      </c>
      <c r="D732" s="17">
        <f>SUM(D733:D739)</f>
        <v>26632.5</v>
      </c>
      <c r="E732" s="17">
        <f aca="true" t="shared" si="136" ref="E732:O732">SUM(E733:E739)</f>
        <v>25433</v>
      </c>
      <c r="F732" s="17">
        <f t="shared" si="136"/>
        <v>25379.7</v>
      </c>
      <c r="G732" s="17">
        <f t="shared" si="136"/>
        <v>2495.4</v>
      </c>
      <c r="H732" s="17">
        <f t="shared" si="136"/>
        <v>25379.7</v>
      </c>
      <c r="I732" s="17">
        <f t="shared" si="136"/>
        <v>5885.299999999999</v>
      </c>
      <c r="J732" s="17">
        <f t="shared" si="136"/>
        <v>25331.7</v>
      </c>
      <c r="K732" s="17">
        <f t="shared" si="136"/>
        <v>10477.4</v>
      </c>
      <c r="L732" s="17">
        <f t="shared" si="136"/>
        <v>16440</v>
      </c>
      <c r="M732" s="17">
        <f t="shared" si="136"/>
        <v>16102.199999999999</v>
      </c>
      <c r="N732" s="17">
        <f t="shared" si="136"/>
        <v>20377.1</v>
      </c>
      <c r="O732" s="17">
        <f t="shared" si="136"/>
        <v>17827.1</v>
      </c>
      <c r="P732" s="53"/>
    </row>
    <row r="733" spans="1:16" ht="12.75">
      <c r="A733" s="459"/>
      <c r="B733" s="322"/>
      <c r="C733" s="104" t="s">
        <v>402</v>
      </c>
      <c r="D733" s="7"/>
      <c r="E733" s="7"/>
      <c r="F733" s="7"/>
      <c r="G733" s="7"/>
      <c r="H733" s="7"/>
      <c r="I733" s="7"/>
      <c r="J733" s="7"/>
      <c r="K733" s="7"/>
      <c r="L733" s="14"/>
      <c r="M733" s="14"/>
      <c r="N733" s="14"/>
      <c r="O733" s="14"/>
      <c r="P733" s="53"/>
    </row>
    <row r="734" spans="1:16" ht="12.75">
      <c r="A734" s="459"/>
      <c r="B734" s="322"/>
      <c r="C734" s="104" t="s">
        <v>11</v>
      </c>
      <c r="D734" s="7"/>
      <c r="E734" s="7"/>
      <c r="F734" s="7"/>
      <c r="G734" s="7"/>
      <c r="H734" s="7"/>
      <c r="I734" s="7"/>
      <c r="J734" s="7"/>
      <c r="K734" s="7"/>
      <c r="L734" s="14"/>
      <c r="M734" s="14"/>
      <c r="N734" s="14"/>
      <c r="O734" s="14"/>
      <c r="P734" s="53"/>
    </row>
    <row r="735" spans="1:16" ht="12.75">
      <c r="A735" s="459"/>
      <c r="B735" s="322"/>
      <c r="C735" s="104" t="s">
        <v>403</v>
      </c>
      <c r="D735" s="7">
        <v>20251.8</v>
      </c>
      <c r="E735" s="7">
        <v>20216.1</v>
      </c>
      <c r="F735" s="17">
        <v>21281</v>
      </c>
      <c r="G735" s="7">
        <v>1535</v>
      </c>
      <c r="H735" s="7">
        <v>21281</v>
      </c>
      <c r="I735" s="17">
        <v>3763.2</v>
      </c>
      <c r="J735" s="7">
        <v>21281</v>
      </c>
      <c r="K735" s="7">
        <v>7550.5</v>
      </c>
      <c r="L735" s="14">
        <v>12617.8</v>
      </c>
      <c r="M735" s="14">
        <v>12617.8</v>
      </c>
      <c r="N735" s="14">
        <v>13840.6</v>
      </c>
      <c r="O735" s="14">
        <v>13840.6</v>
      </c>
      <c r="P735" s="53"/>
    </row>
    <row r="736" spans="1:16" ht="12.75">
      <c r="A736" s="459"/>
      <c r="B736" s="322"/>
      <c r="C736" s="104" t="s">
        <v>404</v>
      </c>
      <c r="D736" s="7">
        <v>6380.7</v>
      </c>
      <c r="E736" s="7">
        <v>5216.9</v>
      </c>
      <c r="F736" s="7">
        <v>4098.7</v>
      </c>
      <c r="G736" s="17">
        <v>960.4</v>
      </c>
      <c r="H736" s="7">
        <v>4098.7</v>
      </c>
      <c r="I736" s="17">
        <v>2122.1</v>
      </c>
      <c r="J736" s="7">
        <v>4050.7</v>
      </c>
      <c r="K736" s="7">
        <v>2926.9</v>
      </c>
      <c r="L736" s="14">
        <v>3822.2</v>
      </c>
      <c r="M736" s="14">
        <v>3484.4</v>
      </c>
      <c r="N736" s="14">
        <v>6536.5</v>
      </c>
      <c r="O736" s="14">
        <v>3986.5</v>
      </c>
      <c r="P736" s="53"/>
    </row>
    <row r="737" spans="1:16" ht="14.25" customHeight="1">
      <c r="A737" s="459"/>
      <c r="B737" s="322"/>
      <c r="C737" s="104" t="s">
        <v>405</v>
      </c>
      <c r="D737" s="7"/>
      <c r="E737" s="7"/>
      <c r="F737" s="7"/>
      <c r="G737" s="7"/>
      <c r="H737" s="7"/>
      <c r="I737" s="7"/>
      <c r="J737" s="7"/>
      <c r="K737" s="7"/>
      <c r="L737" s="14"/>
      <c r="M737" s="14"/>
      <c r="N737" s="14"/>
      <c r="O737" s="14"/>
      <c r="P737" s="53"/>
    </row>
    <row r="738" spans="1:16" ht="22.5">
      <c r="A738" s="459"/>
      <c r="B738" s="322"/>
      <c r="C738" s="104" t="s">
        <v>44</v>
      </c>
      <c r="D738" s="7"/>
      <c r="E738" s="7"/>
      <c r="F738" s="7"/>
      <c r="G738" s="7"/>
      <c r="H738" s="7"/>
      <c r="I738" s="7"/>
      <c r="J738" s="7"/>
      <c r="K738" s="7"/>
      <c r="L738" s="14"/>
      <c r="M738" s="14"/>
      <c r="N738" s="14"/>
      <c r="O738" s="14"/>
      <c r="P738" s="53"/>
    </row>
    <row r="739" spans="1:16" ht="12.75">
      <c r="A739" s="460"/>
      <c r="B739" s="323"/>
      <c r="C739" s="104" t="s">
        <v>406</v>
      </c>
      <c r="D739" s="7"/>
      <c r="E739" s="7"/>
      <c r="F739" s="7"/>
      <c r="G739" s="7"/>
      <c r="H739" s="7"/>
      <c r="I739" s="7"/>
      <c r="J739" s="7"/>
      <c r="K739" s="7"/>
      <c r="L739" s="14"/>
      <c r="M739" s="14"/>
      <c r="N739" s="14"/>
      <c r="O739" s="14"/>
      <c r="P739" s="53"/>
    </row>
    <row r="740" spans="1:16" ht="12.75">
      <c r="A740" s="406" t="s">
        <v>40</v>
      </c>
      <c r="B740" s="406" t="s">
        <v>672</v>
      </c>
      <c r="C740" s="111" t="s">
        <v>401</v>
      </c>
      <c r="D740" s="11">
        <f>SUM(D742:D747)</f>
        <v>3876.8699999999994</v>
      </c>
      <c r="E740" s="11">
        <f aca="true" t="shared" si="137" ref="E740:O740">SUM(E742:E747)</f>
        <v>3806.2699999999995</v>
      </c>
      <c r="F740" s="11">
        <f t="shared" si="137"/>
        <v>0</v>
      </c>
      <c r="G740" s="11">
        <f t="shared" si="137"/>
        <v>0</v>
      </c>
      <c r="H740" s="11">
        <f t="shared" si="137"/>
        <v>3134</v>
      </c>
      <c r="I740" s="11">
        <f t="shared" si="137"/>
        <v>0</v>
      </c>
      <c r="J740" s="11">
        <f t="shared" si="137"/>
        <v>3134</v>
      </c>
      <c r="K740" s="11">
        <f t="shared" si="137"/>
        <v>8.9</v>
      </c>
      <c r="L740" s="11">
        <f t="shared" si="137"/>
        <v>3134</v>
      </c>
      <c r="M740" s="11">
        <f t="shared" si="137"/>
        <v>3134</v>
      </c>
      <c r="N740" s="11">
        <f t="shared" si="137"/>
        <v>0</v>
      </c>
      <c r="O740" s="11">
        <f t="shared" si="137"/>
        <v>0</v>
      </c>
      <c r="P740" s="53"/>
    </row>
    <row r="741" spans="1:16" ht="12.75">
      <c r="A741" s="407"/>
      <c r="B741" s="407"/>
      <c r="C741" s="111" t="s">
        <v>402</v>
      </c>
      <c r="D741" s="11"/>
      <c r="E741" s="11"/>
      <c r="F741" s="11"/>
      <c r="G741" s="11"/>
      <c r="H741" s="11"/>
      <c r="I741" s="11"/>
      <c r="J741" s="11"/>
      <c r="K741" s="11"/>
      <c r="L741" s="12"/>
      <c r="M741" s="12"/>
      <c r="N741" s="12"/>
      <c r="O741" s="12"/>
      <c r="P741" s="53"/>
    </row>
    <row r="742" spans="1:16" ht="12.75">
      <c r="A742" s="407"/>
      <c r="B742" s="407"/>
      <c r="C742" s="111" t="s">
        <v>11</v>
      </c>
      <c r="D742" s="11">
        <f aca="true" t="shared" si="138" ref="D742:D747">D750+D774</f>
        <v>1544.57</v>
      </c>
      <c r="E742" s="11">
        <f aca="true" t="shared" si="139" ref="E742:O742">E750+E774</f>
        <v>1544.57</v>
      </c>
      <c r="F742" s="11">
        <f t="shared" si="139"/>
        <v>0</v>
      </c>
      <c r="G742" s="11">
        <f t="shared" si="139"/>
        <v>0</v>
      </c>
      <c r="H742" s="11">
        <f t="shared" si="139"/>
        <v>1472</v>
      </c>
      <c r="I742" s="11">
        <f t="shared" si="139"/>
        <v>0</v>
      </c>
      <c r="J742" s="11">
        <f t="shared" si="139"/>
        <v>1472</v>
      </c>
      <c r="K742" s="11">
        <f t="shared" si="139"/>
        <v>0</v>
      </c>
      <c r="L742" s="11">
        <f t="shared" si="139"/>
        <v>1472</v>
      </c>
      <c r="M742" s="11">
        <f t="shared" si="139"/>
        <v>1472</v>
      </c>
      <c r="N742" s="11">
        <f t="shared" si="139"/>
        <v>0</v>
      </c>
      <c r="O742" s="11">
        <f t="shared" si="139"/>
        <v>0</v>
      </c>
      <c r="P742" s="53"/>
    </row>
    <row r="743" spans="1:16" ht="12.75">
      <c r="A743" s="407"/>
      <c r="B743" s="407"/>
      <c r="C743" s="111" t="s">
        <v>403</v>
      </c>
      <c r="D743" s="11">
        <f t="shared" si="138"/>
        <v>2154.1499999999996</v>
      </c>
      <c r="E743" s="11">
        <f aca="true" t="shared" si="140" ref="E743:O743">E751+E775</f>
        <v>2084.25</v>
      </c>
      <c r="F743" s="11">
        <f t="shared" si="140"/>
        <v>0</v>
      </c>
      <c r="G743" s="11">
        <f t="shared" si="140"/>
        <v>0</v>
      </c>
      <c r="H743" s="11">
        <f t="shared" si="140"/>
        <v>1630.7</v>
      </c>
      <c r="I743" s="11">
        <f t="shared" si="140"/>
        <v>0</v>
      </c>
      <c r="J743" s="11">
        <f t="shared" si="140"/>
        <v>1630.7</v>
      </c>
      <c r="K743" s="11">
        <f t="shared" si="140"/>
        <v>0</v>
      </c>
      <c r="L743" s="11">
        <f t="shared" si="140"/>
        <v>1630.7</v>
      </c>
      <c r="M743" s="11">
        <f t="shared" si="140"/>
        <v>1630.7</v>
      </c>
      <c r="N743" s="11">
        <f t="shared" si="140"/>
        <v>0</v>
      </c>
      <c r="O743" s="11">
        <f t="shared" si="140"/>
        <v>0</v>
      </c>
      <c r="P743" s="53"/>
    </row>
    <row r="744" spans="1:16" ht="12.75">
      <c r="A744" s="407"/>
      <c r="B744" s="407"/>
      <c r="C744" s="111" t="s">
        <v>404</v>
      </c>
      <c r="D744" s="11">
        <f t="shared" si="138"/>
        <v>178.15</v>
      </c>
      <c r="E744" s="11">
        <f aca="true" t="shared" si="141" ref="E744:O744">E752+E776</f>
        <v>177.45</v>
      </c>
      <c r="F744" s="11">
        <f t="shared" si="141"/>
        <v>0</v>
      </c>
      <c r="G744" s="11">
        <f t="shared" si="141"/>
        <v>0</v>
      </c>
      <c r="H744" s="11">
        <f t="shared" si="141"/>
        <v>31.3</v>
      </c>
      <c r="I744" s="11">
        <f t="shared" si="141"/>
        <v>0</v>
      </c>
      <c r="J744" s="11">
        <f t="shared" si="141"/>
        <v>31.3</v>
      </c>
      <c r="K744" s="11">
        <f t="shared" si="141"/>
        <v>8.9</v>
      </c>
      <c r="L744" s="11">
        <f t="shared" si="141"/>
        <v>31.3</v>
      </c>
      <c r="M744" s="11">
        <f t="shared" si="141"/>
        <v>31.3</v>
      </c>
      <c r="N744" s="11">
        <f t="shared" si="141"/>
        <v>0</v>
      </c>
      <c r="O744" s="11">
        <f t="shared" si="141"/>
        <v>0</v>
      </c>
      <c r="P744" s="53"/>
    </row>
    <row r="745" spans="1:16" ht="21">
      <c r="A745" s="407"/>
      <c r="B745" s="407"/>
      <c r="C745" s="111" t="s">
        <v>405</v>
      </c>
      <c r="D745" s="11">
        <f t="shared" si="138"/>
        <v>0</v>
      </c>
      <c r="E745" s="11"/>
      <c r="F745" s="11"/>
      <c r="G745" s="11"/>
      <c r="H745" s="11"/>
      <c r="I745" s="11"/>
      <c r="J745" s="11"/>
      <c r="K745" s="11"/>
      <c r="L745" s="12"/>
      <c r="M745" s="12"/>
      <c r="N745" s="12"/>
      <c r="O745" s="12"/>
      <c r="P745" s="53"/>
    </row>
    <row r="746" spans="1:16" ht="21">
      <c r="A746" s="407"/>
      <c r="B746" s="407"/>
      <c r="C746" s="111" t="s">
        <v>44</v>
      </c>
      <c r="D746" s="11">
        <f t="shared" si="138"/>
        <v>0</v>
      </c>
      <c r="E746" s="11"/>
      <c r="F746" s="11"/>
      <c r="G746" s="11"/>
      <c r="H746" s="11"/>
      <c r="I746" s="11"/>
      <c r="J746" s="11"/>
      <c r="K746" s="11"/>
      <c r="L746" s="12"/>
      <c r="M746" s="12"/>
      <c r="N746" s="12"/>
      <c r="O746" s="12"/>
      <c r="P746" s="53"/>
    </row>
    <row r="747" spans="1:16" ht="12.75">
      <c r="A747" s="408"/>
      <c r="B747" s="408"/>
      <c r="C747" s="111" t="s">
        <v>406</v>
      </c>
      <c r="D747" s="11">
        <f t="shared" si="138"/>
        <v>0</v>
      </c>
      <c r="E747" s="11"/>
      <c r="F747" s="11"/>
      <c r="G747" s="11"/>
      <c r="H747" s="11"/>
      <c r="I747" s="11"/>
      <c r="J747" s="11"/>
      <c r="K747" s="11"/>
      <c r="L747" s="12"/>
      <c r="M747" s="12"/>
      <c r="N747" s="12"/>
      <c r="O747" s="12"/>
      <c r="P747" s="53"/>
    </row>
    <row r="748" spans="1:16" ht="15" customHeight="1">
      <c r="A748" s="324" t="s">
        <v>666</v>
      </c>
      <c r="B748" s="324" t="s">
        <v>673</v>
      </c>
      <c r="C748" s="23" t="s">
        <v>401</v>
      </c>
      <c r="D748" s="20">
        <f>SUM(D750:D755)</f>
        <v>2785.17</v>
      </c>
      <c r="E748" s="20">
        <f aca="true" t="shared" si="142" ref="E748:O748">SUM(E750:E755)</f>
        <v>2785.17</v>
      </c>
      <c r="F748" s="20">
        <f t="shared" si="142"/>
        <v>0</v>
      </c>
      <c r="G748" s="20">
        <f t="shared" si="142"/>
        <v>0</v>
      </c>
      <c r="H748" s="20">
        <f t="shared" si="142"/>
        <v>3134</v>
      </c>
      <c r="I748" s="20">
        <f t="shared" si="142"/>
        <v>0</v>
      </c>
      <c r="J748" s="20">
        <f t="shared" si="142"/>
        <v>3134</v>
      </c>
      <c r="K748" s="20">
        <f t="shared" si="142"/>
        <v>8.9</v>
      </c>
      <c r="L748" s="20">
        <f t="shared" si="142"/>
        <v>3134</v>
      </c>
      <c r="M748" s="20">
        <f t="shared" si="142"/>
        <v>3134</v>
      </c>
      <c r="N748" s="20">
        <f t="shared" si="142"/>
        <v>0</v>
      </c>
      <c r="O748" s="20">
        <f t="shared" si="142"/>
        <v>0</v>
      </c>
      <c r="P748" s="53"/>
    </row>
    <row r="749" spans="1:16" ht="12.75">
      <c r="A749" s="325"/>
      <c r="B749" s="325"/>
      <c r="C749" s="23" t="s">
        <v>402</v>
      </c>
      <c r="D749" s="20"/>
      <c r="E749" s="20"/>
      <c r="F749" s="20"/>
      <c r="G749" s="20"/>
      <c r="H749" s="20"/>
      <c r="I749" s="20"/>
      <c r="J749" s="20"/>
      <c r="K749" s="20"/>
      <c r="L749" s="22"/>
      <c r="M749" s="22"/>
      <c r="N749" s="22"/>
      <c r="O749" s="22"/>
      <c r="P749" s="53"/>
    </row>
    <row r="750" spans="1:16" ht="12.75">
      <c r="A750" s="325"/>
      <c r="B750" s="325"/>
      <c r="C750" s="23" t="s">
        <v>11</v>
      </c>
      <c r="D750" s="20">
        <f aca="true" t="shared" si="143" ref="D750:D755">D758+D766</f>
        <v>1544.57</v>
      </c>
      <c r="E750" s="20">
        <f aca="true" t="shared" si="144" ref="E750:O750">E758+E766</f>
        <v>1544.57</v>
      </c>
      <c r="F750" s="20">
        <f t="shared" si="144"/>
        <v>0</v>
      </c>
      <c r="G750" s="20">
        <f t="shared" si="144"/>
        <v>0</v>
      </c>
      <c r="H750" s="20">
        <f t="shared" si="144"/>
        <v>1472</v>
      </c>
      <c r="I750" s="20">
        <f t="shared" si="144"/>
        <v>0</v>
      </c>
      <c r="J750" s="20">
        <f t="shared" si="144"/>
        <v>1472</v>
      </c>
      <c r="K750" s="20">
        <f t="shared" si="144"/>
        <v>0</v>
      </c>
      <c r="L750" s="20">
        <f t="shared" si="144"/>
        <v>1472</v>
      </c>
      <c r="M750" s="20">
        <f t="shared" si="144"/>
        <v>1472</v>
      </c>
      <c r="N750" s="20">
        <f t="shared" si="144"/>
        <v>0</v>
      </c>
      <c r="O750" s="20">
        <f t="shared" si="144"/>
        <v>0</v>
      </c>
      <c r="P750" s="53"/>
    </row>
    <row r="751" spans="1:16" ht="12.75">
      <c r="A751" s="325"/>
      <c r="B751" s="325"/>
      <c r="C751" s="23" t="s">
        <v>403</v>
      </c>
      <c r="D751" s="20">
        <f t="shared" si="143"/>
        <v>1073.35</v>
      </c>
      <c r="E751" s="20">
        <f aca="true" t="shared" si="145" ref="E751:O751">E759+E767</f>
        <v>1073.35</v>
      </c>
      <c r="F751" s="20">
        <f t="shared" si="145"/>
        <v>0</v>
      </c>
      <c r="G751" s="20">
        <f t="shared" si="145"/>
        <v>0</v>
      </c>
      <c r="H751" s="20">
        <f t="shared" si="145"/>
        <v>1630.7</v>
      </c>
      <c r="I751" s="20">
        <f t="shared" si="145"/>
        <v>0</v>
      </c>
      <c r="J751" s="20">
        <f t="shared" si="145"/>
        <v>1630.7</v>
      </c>
      <c r="K751" s="20">
        <f t="shared" si="145"/>
        <v>0</v>
      </c>
      <c r="L751" s="20">
        <f t="shared" si="145"/>
        <v>1630.7</v>
      </c>
      <c r="M751" s="20">
        <f t="shared" si="145"/>
        <v>1630.7</v>
      </c>
      <c r="N751" s="20">
        <f t="shared" si="145"/>
        <v>0</v>
      </c>
      <c r="O751" s="20">
        <f t="shared" si="145"/>
        <v>0</v>
      </c>
      <c r="P751" s="53"/>
    </row>
    <row r="752" spans="1:16" ht="12.75">
      <c r="A752" s="325"/>
      <c r="B752" s="325"/>
      <c r="C752" s="23" t="s">
        <v>404</v>
      </c>
      <c r="D752" s="20">
        <f t="shared" si="143"/>
        <v>167.25</v>
      </c>
      <c r="E752" s="20">
        <f aca="true" t="shared" si="146" ref="E752:O752">E760+E768</f>
        <v>167.25</v>
      </c>
      <c r="F752" s="20">
        <f t="shared" si="146"/>
        <v>0</v>
      </c>
      <c r="G752" s="20">
        <f t="shared" si="146"/>
        <v>0</v>
      </c>
      <c r="H752" s="20">
        <f t="shared" si="146"/>
        <v>31.3</v>
      </c>
      <c r="I752" s="20">
        <f t="shared" si="146"/>
        <v>0</v>
      </c>
      <c r="J752" s="20">
        <f t="shared" si="146"/>
        <v>31.3</v>
      </c>
      <c r="K752" s="20">
        <f t="shared" si="146"/>
        <v>8.9</v>
      </c>
      <c r="L752" s="20">
        <f t="shared" si="146"/>
        <v>31.3</v>
      </c>
      <c r="M752" s="20">
        <f t="shared" si="146"/>
        <v>31.3</v>
      </c>
      <c r="N752" s="20">
        <f t="shared" si="146"/>
        <v>0</v>
      </c>
      <c r="O752" s="20">
        <f t="shared" si="146"/>
        <v>0</v>
      </c>
      <c r="P752" s="53"/>
    </row>
    <row r="753" spans="1:16" ht="22.5">
      <c r="A753" s="325"/>
      <c r="B753" s="325"/>
      <c r="C753" s="23" t="s">
        <v>405</v>
      </c>
      <c r="D753" s="20">
        <f t="shared" si="143"/>
        <v>0</v>
      </c>
      <c r="E753" s="20"/>
      <c r="F753" s="20"/>
      <c r="G753" s="20"/>
      <c r="H753" s="20"/>
      <c r="I753" s="20"/>
      <c r="J753" s="20"/>
      <c r="K753" s="20"/>
      <c r="L753" s="22"/>
      <c r="M753" s="22"/>
      <c r="N753" s="22"/>
      <c r="O753" s="22"/>
      <c r="P753" s="53"/>
    </row>
    <row r="754" spans="1:16" ht="22.5">
      <c r="A754" s="325"/>
      <c r="B754" s="325"/>
      <c r="C754" s="23" t="s">
        <v>44</v>
      </c>
      <c r="D754" s="20">
        <f t="shared" si="143"/>
        <v>0</v>
      </c>
      <c r="E754" s="20"/>
      <c r="F754" s="20"/>
      <c r="G754" s="20"/>
      <c r="H754" s="20"/>
      <c r="I754" s="20"/>
      <c r="J754" s="20"/>
      <c r="K754" s="20"/>
      <c r="L754" s="22"/>
      <c r="M754" s="22"/>
      <c r="N754" s="22"/>
      <c r="O754" s="22"/>
      <c r="P754" s="53"/>
    </row>
    <row r="755" spans="1:16" ht="12.75">
      <c r="A755" s="326"/>
      <c r="B755" s="326"/>
      <c r="C755" s="23" t="s">
        <v>406</v>
      </c>
      <c r="D755" s="20">
        <f t="shared" si="143"/>
        <v>0</v>
      </c>
      <c r="E755" s="20"/>
      <c r="F755" s="20"/>
      <c r="G755" s="20"/>
      <c r="H755" s="20"/>
      <c r="I755" s="20"/>
      <c r="J755" s="20"/>
      <c r="K755" s="20"/>
      <c r="L755" s="22"/>
      <c r="M755" s="22"/>
      <c r="N755" s="22"/>
      <c r="O755" s="22"/>
      <c r="P755" s="53"/>
    </row>
    <row r="756" spans="1:16" ht="12.75">
      <c r="A756" s="458"/>
      <c r="B756" s="321" t="s">
        <v>152</v>
      </c>
      <c r="C756" s="104" t="s">
        <v>401</v>
      </c>
      <c r="D756" s="7">
        <f>SUM(D758:D763)</f>
        <v>2644.37</v>
      </c>
      <c r="E756" s="7">
        <f aca="true" t="shared" si="147" ref="E756:O756">SUM(E758:E763)</f>
        <v>2644.37</v>
      </c>
      <c r="F756" s="7">
        <f t="shared" si="147"/>
        <v>0</v>
      </c>
      <c r="G756" s="7">
        <f t="shared" si="147"/>
        <v>0</v>
      </c>
      <c r="H756" s="7">
        <f t="shared" si="147"/>
        <v>3134</v>
      </c>
      <c r="I756" s="7">
        <f t="shared" si="147"/>
        <v>0</v>
      </c>
      <c r="J756" s="7">
        <f t="shared" si="147"/>
        <v>3134</v>
      </c>
      <c r="K756" s="7">
        <f t="shared" si="147"/>
        <v>8.9</v>
      </c>
      <c r="L756" s="7">
        <f t="shared" si="147"/>
        <v>3134</v>
      </c>
      <c r="M756" s="7">
        <f t="shared" si="147"/>
        <v>3134</v>
      </c>
      <c r="N756" s="7">
        <f t="shared" si="147"/>
        <v>0</v>
      </c>
      <c r="O756" s="7">
        <f t="shared" si="147"/>
        <v>0</v>
      </c>
      <c r="P756" s="53"/>
    </row>
    <row r="757" spans="1:16" ht="12.75">
      <c r="A757" s="459"/>
      <c r="B757" s="322"/>
      <c r="C757" s="104" t="s">
        <v>402</v>
      </c>
      <c r="D757" s="7"/>
      <c r="E757" s="7"/>
      <c r="F757" s="7"/>
      <c r="G757" s="7"/>
      <c r="H757" s="7"/>
      <c r="I757" s="7"/>
      <c r="J757" s="7"/>
      <c r="K757" s="7"/>
      <c r="L757" s="14"/>
      <c r="M757" s="14"/>
      <c r="N757" s="14"/>
      <c r="O757" s="14"/>
      <c r="P757" s="53"/>
    </row>
    <row r="758" spans="1:16" ht="12.75">
      <c r="A758" s="459"/>
      <c r="B758" s="322"/>
      <c r="C758" s="104" t="s">
        <v>11</v>
      </c>
      <c r="D758" s="7">
        <v>1544.57</v>
      </c>
      <c r="E758" s="7">
        <v>1544.57</v>
      </c>
      <c r="F758" s="7"/>
      <c r="G758" s="7"/>
      <c r="H758" s="7">
        <v>1472</v>
      </c>
      <c r="I758" s="7">
        <v>0</v>
      </c>
      <c r="J758" s="17">
        <v>1472</v>
      </c>
      <c r="K758" s="17">
        <v>0</v>
      </c>
      <c r="L758" s="17">
        <v>1472</v>
      </c>
      <c r="M758" s="17">
        <v>1472</v>
      </c>
      <c r="N758" s="14"/>
      <c r="O758" s="14"/>
      <c r="P758" s="53"/>
    </row>
    <row r="759" spans="1:16" ht="12.75">
      <c r="A759" s="459"/>
      <c r="B759" s="322"/>
      <c r="C759" s="104" t="s">
        <v>403</v>
      </c>
      <c r="D759" s="7">
        <v>1073.35</v>
      </c>
      <c r="E759" s="7">
        <v>1073.35</v>
      </c>
      <c r="F759" s="7">
        <v>0</v>
      </c>
      <c r="G759" s="7">
        <v>0</v>
      </c>
      <c r="H759" s="7">
        <v>1630.7</v>
      </c>
      <c r="I759" s="7">
        <v>0</v>
      </c>
      <c r="J759" s="7">
        <v>1630.7</v>
      </c>
      <c r="K759" s="7">
        <v>0</v>
      </c>
      <c r="L759" s="14">
        <v>1630.7</v>
      </c>
      <c r="M759" s="14">
        <v>1630.7</v>
      </c>
      <c r="N759" s="14"/>
      <c r="O759" s="14"/>
      <c r="P759" s="53"/>
    </row>
    <row r="760" spans="1:16" ht="12.75">
      <c r="A760" s="459"/>
      <c r="B760" s="322"/>
      <c r="C760" s="104" t="s">
        <v>404</v>
      </c>
      <c r="D760" s="118">
        <v>26.45</v>
      </c>
      <c r="E760" s="118">
        <v>26.45</v>
      </c>
      <c r="F760" s="118">
        <v>0</v>
      </c>
      <c r="G760" s="118">
        <v>0</v>
      </c>
      <c r="H760" s="118">
        <v>31.3</v>
      </c>
      <c r="I760" s="118">
        <v>0</v>
      </c>
      <c r="J760" s="17">
        <v>31.3</v>
      </c>
      <c r="K760" s="17">
        <v>8.9</v>
      </c>
      <c r="L760" s="17">
        <v>31.3</v>
      </c>
      <c r="M760" s="17">
        <v>31.3</v>
      </c>
      <c r="N760" s="153">
        <v>0</v>
      </c>
      <c r="O760" s="153">
        <v>0</v>
      </c>
      <c r="P760" s="103"/>
    </row>
    <row r="761" spans="1:16" ht="12.75" customHeight="1">
      <c r="A761" s="459"/>
      <c r="B761" s="322"/>
      <c r="C761" s="104" t="s">
        <v>405</v>
      </c>
      <c r="D761" s="7"/>
      <c r="E761" s="7"/>
      <c r="F761" s="7"/>
      <c r="G761" s="7"/>
      <c r="H761" s="7"/>
      <c r="I761" s="7"/>
      <c r="J761" s="7"/>
      <c r="K761" s="7"/>
      <c r="L761" s="14"/>
      <c r="M761" s="14"/>
      <c r="N761" s="14"/>
      <c r="O761" s="14"/>
      <c r="P761" s="53"/>
    </row>
    <row r="762" spans="1:16" ht="22.5">
      <c r="A762" s="459"/>
      <c r="B762" s="322"/>
      <c r="C762" s="104" t="s">
        <v>44</v>
      </c>
      <c r="D762" s="7"/>
      <c r="E762" s="7"/>
      <c r="F762" s="7"/>
      <c r="G762" s="7"/>
      <c r="H762" s="7"/>
      <c r="I762" s="7"/>
      <c r="J762" s="7"/>
      <c r="K762" s="7"/>
      <c r="L762" s="14"/>
      <c r="M762" s="14"/>
      <c r="N762" s="14"/>
      <c r="O762" s="14"/>
      <c r="P762" s="53"/>
    </row>
    <row r="763" spans="1:16" ht="12.75">
      <c r="A763" s="459"/>
      <c r="B763" s="323"/>
      <c r="C763" s="104" t="s">
        <v>406</v>
      </c>
      <c r="D763" s="7"/>
      <c r="E763" s="7"/>
      <c r="F763" s="7"/>
      <c r="G763" s="7"/>
      <c r="H763" s="7"/>
      <c r="I763" s="7"/>
      <c r="J763" s="7"/>
      <c r="K763" s="7"/>
      <c r="L763" s="14"/>
      <c r="M763" s="14"/>
      <c r="N763" s="14"/>
      <c r="O763" s="14"/>
      <c r="P763" s="53"/>
    </row>
    <row r="764" spans="1:16" ht="12.75">
      <c r="A764" s="459"/>
      <c r="B764" s="321" t="s">
        <v>698</v>
      </c>
      <c r="C764" s="104" t="s">
        <v>401</v>
      </c>
      <c r="D764" s="7">
        <f>SUM(D766:D771)</f>
        <v>140.8</v>
      </c>
      <c r="E764" s="7">
        <f aca="true" t="shared" si="148" ref="E764:O764">SUM(E766:E771)</f>
        <v>140.8</v>
      </c>
      <c r="F764" s="7">
        <f t="shared" si="148"/>
        <v>0</v>
      </c>
      <c r="G764" s="7">
        <f t="shared" si="148"/>
        <v>0</v>
      </c>
      <c r="H764" s="7">
        <f t="shared" si="148"/>
        <v>0</v>
      </c>
      <c r="I764" s="7">
        <f t="shared" si="148"/>
        <v>0</v>
      </c>
      <c r="J764" s="7">
        <f t="shared" si="148"/>
        <v>0</v>
      </c>
      <c r="K764" s="7">
        <f t="shared" si="148"/>
        <v>0</v>
      </c>
      <c r="L764" s="7">
        <f t="shared" si="148"/>
        <v>0</v>
      </c>
      <c r="M764" s="7">
        <f t="shared" si="148"/>
        <v>0</v>
      </c>
      <c r="N764" s="7">
        <f t="shared" si="148"/>
        <v>0</v>
      </c>
      <c r="O764" s="7">
        <f t="shared" si="148"/>
        <v>0</v>
      </c>
      <c r="P764" s="53"/>
    </row>
    <row r="765" spans="1:16" ht="12.75">
      <c r="A765" s="459"/>
      <c r="B765" s="322"/>
      <c r="C765" s="104" t="s">
        <v>402</v>
      </c>
      <c r="D765" s="7"/>
      <c r="E765" s="7"/>
      <c r="F765" s="7"/>
      <c r="G765" s="7"/>
      <c r="H765" s="7"/>
      <c r="I765" s="7"/>
      <c r="J765" s="7"/>
      <c r="K765" s="7"/>
      <c r="L765" s="14"/>
      <c r="M765" s="14"/>
      <c r="N765" s="14"/>
      <c r="O765" s="14"/>
      <c r="P765" s="53"/>
    </row>
    <row r="766" spans="1:16" ht="12.75">
      <c r="A766" s="459"/>
      <c r="B766" s="322"/>
      <c r="C766" s="104" t="s">
        <v>11</v>
      </c>
      <c r="D766" s="7"/>
      <c r="E766" s="7"/>
      <c r="F766" s="7"/>
      <c r="G766" s="7"/>
      <c r="H766" s="7"/>
      <c r="I766" s="7"/>
      <c r="J766" s="7"/>
      <c r="K766" s="7"/>
      <c r="L766" s="14"/>
      <c r="M766" s="14"/>
      <c r="N766" s="14"/>
      <c r="O766" s="14"/>
      <c r="P766" s="53"/>
    </row>
    <row r="767" spans="1:16" ht="12.75">
      <c r="A767" s="459"/>
      <c r="B767" s="322"/>
      <c r="C767" s="104" t="s">
        <v>403</v>
      </c>
      <c r="D767" s="7"/>
      <c r="E767" s="7"/>
      <c r="F767" s="7"/>
      <c r="G767" s="7"/>
      <c r="H767" s="7"/>
      <c r="I767" s="7"/>
      <c r="J767" s="7"/>
      <c r="K767" s="7"/>
      <c r="L767" s="14"/>
      <c r="M767" s="14"/>
      <c r="N767" s="14"/>
      <c r="O767" s="14"/>
      <c r="P767" s="53"/>
    </row>
    <row r="768" spans="1:16" ht="12.75">
      <c r="A768" s="459"/>
      <c r="B768" s="322"/>
      <c r="C768" s="104" t="s">
        <v>404</v>
      </c>
      <c r="D768" s="7">
        <v>140.8</v>
      </c>
      <c r="E768" s="7">
        <v>140.8</v>
      </c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53"/>
    </row>
    <row r="769" spans="1:16" ht="12" customHeight="1">
      <c r="A769" s="459"/>
      <c r="B769" s="322"/>
      <c r="C769" s="104" t="s">
        <v>405</v>
      </c>
      <c r="D769" s="7"/>
      <c r="E769" s="7"/>
      <c r="F769" s="7"/>
      <c r="G769" s="7"/>
      <c r="H769" s="7"/>
      <c r="I769" s="7"/>
      <c r="J769" s="7"/>
      <c r="K769" s="7"/>
      <c r="L769" s="14"/>
      <c r="M769" s="14"/>
      <c r="N769" s="14"/>
      <c r="O769" s="14"/>
      <c r="P769" s="53"/>
    </row>
    <row r="770" spans="1:16" ht="22.5">
      <c r="A770" s="459"/>
      <c r="B770" s="322"/>
      <c r="C770" s="104" t="s">
        <v>44</v>
      </c>
      <c r="D770" s="7"/>
      <c r="E770" s="7"/>
      <c r="F770" s="7"/>
      <c r="G770" s="7"/>
      <c r="H770" s="7"/>
      <c r="I770" s="7"/>
      <c r="J770" s="7"/>
      <c r="K770" s="7"/>
      <c r="L770" s="14"/>
      <c r="M770" s="14"/>
      <c r="N770" s="14"/>
      <c r="O770" s="14"/>
      <c r="P770" s="53"/>
    </row>
    <row r="771" spans="1:16" ht="12.75">
      <c r="A771" s="460"/>
      <c r="B771" s="323"/>
      <c r="C771" s="104" t="s">
        <v>406</v>
      </c>
      <c r="D771" s="7"/>
      <c r="E771" s="7"/>
      <c r="F771" s="7"/>
      <c r="G771" s="7"/>
      <c r="H771" s="7"/>
      <c r="I771" s="7"/>
      <c r="J771" s="7"/>
      <c r="K771" s="7"/>
      <c r="L771" s="14"/>
      <c r="M771" s="14"/>
      <c r="N771" s="14"/>
      <c r="O771" s="14"/>
      <c r="P771" s="53"/>
    </row>
    <row r="772" spans="1:16" ht="12.75">
      <c r="A772" s="458"/>
      <c r="B772" s="324" t="s">
        <v>728</v>
      </c>
      <c r="C772" s="104" t="s">
        <v>401</v>
      </c>
      <c r="D772" s="7">
        <f>SUM(D774:D779)</f>
        <v>1091.7</v>
      </c>
      <c r="E772" s="7">
        <f aca="true" t="shared" si="149" ref="E772:O772">SUM(E774:E779)</f>
        <v>1021.1</v>
      </c>
      <c r="F772" s="7">
        <f t="shared" si="149"/>
        <v>0</v>
      </c>
      <c r="G772" s="7">
        <f t="shared" si="149"/>
        <v>0</v>
      </c>
      <c r="H772" s="7">
        <f t="shared" si="149"/>
        <v>0</v>
      </c>
      <c r="I772" s="7">
        <f t="shared" si="149"/>
        <v>0</v>
      </c>
      <c r="J772" s="7">
        <f t="shared" si="149"/>
        <v>0</v>
      </c>
      <c r="K772" s="7">
        <f t="shared" si="149"/>
        <v>0</v>
      </c>
      <c r="L772" s="7">
        <f t="shared" si="149"/>
        <v>0</v>
      </c>
      <c r="M772" s="7">
        <f t="shared" si="149"/>
        <v>0</v>
      </c>
      <c r="N772" s="7">
        <f t="shared" si="149"/>
        <v>0</v>
      </c>
      <c r="O772" s="7">
        <f t="shared" si="149"/>
        <v>0</v>
      </c>
      <c r="P772" s="162"/>
    </row>
    <row r="773" spans="1:16" ht="12.75">
      <c r="A773" s="459"/>
      <c r="B773" s="325"/>
      <c r="C773" s="104" t="s">
        <v>402</v>
      </c>
      <c r="D773" s="7"/>
      <c r="E773" s="7"/>
      <c r="F773" s="7"/>
      <c r="G773" s="7"/>
      <c r="H773" s="7"/>
      <c r="I773" s="7"/>
      <c r="J773" s="7"/>
      <c r="K773" s="7"/>
      <c r="L773" s="14"/>
      <c r="M773" s="14"/>
      <c r="N773" s="14"/>
      <c r="O773" s="14"/>
      <c r="P773" s="162"/>
    </row>
    <row r="774" spans="1:16" ht="12.75">
      <c r="A774" s="459"/>
      <c r="B774" s="325"/>
      <c r="C774" s="104" t="s">
        <v>11</v>
      </c>
      <c r="D774" s="7">
        <f aca="true" t="shared" si="150" ref="D774:D779">D782+D790</f>
        <v>0</v>
      </c>
      <c r="E774" s="7"/>
      <c r="F774" s="7"/>
      <c r="G774" s="7"/>
      <c r="H774" s="7"/>
      <c r="I774" s="7"/>
      <c r="J774" s="7"/>
      <c r="K774" s="7"/>
      <c r="L774" s="14"/>
      <c r="M774" s="14"/>
      <c r="N774" s="14"/>
      <c r="O774" s="14"/>
      <c r="P774" s="162"/>
    </row>
    <row r="775" spans="1:16" ht="12.75">
      <c r="A775" s="459"/>
      <c r="B775" s="325"/>
      <c r="C775" s="104" t="s">
        <v>403</v>
      </c>
      <c r="D775" s="7">
        <f t="shared" si="150"/>
        <v>1080.8</v>
      </c>
      <c r="E775" s="7">
        <f aca="true" t="shared" si="151" ref="E775:O775">E783+E791</f>
        <v>1010.9</v>
      </c>
      <c r="F775" s="7">
        <f t="shared" si="151"/>
        <v>0</v>
      </c>
      <c r="G775" s="7">
        <f t="shared" si="151"/>
        <v>0</v>
      </c>
      <c r="H775" s="7">
        <f t="shared" si="151"/>
        <v>0</v>
      </c>
      <c r="I775" s="7">
        <f t="shared" si="151"/>
        <v>0</v>
      </c>
      <c r="J775" s="7">
        <f t="shared" si="151"/>
        <v>0</v>
      </c>
      <c r="K775" s="7">
        <f t="shared" si="151"/>
        <v>0</v>
      </c>
      <c r="L775" s="7">
        <f t="shared" si="151"/>
        <v>0</v>
      </c>
      <c r="M775" s="7">
        <f t="shared" si="151"/>
        <v>0</v>
      </c>
      <c r="N775" s="7">
        <f t="shared" si="151"/>
        <v>0</v>
      </c>
      <c r="O775" s="7">
        <f t="shared" si="151"/>
        <v>0</v>
      </c>
      <c r="P775" s="162"/>
    </row>
    <row r="776" spans="1:16" ht="12.75">
      <c r="A776" s="459"/>
      <c r="B776" s="325"/>
      <c r="C776" s="104" t="s">
        <v>404</v>
      </c>
      <c r="D776" s="7">
        <f t="shared" si="150"/>
        <v>10.9</v>
      </c>
      <c r="E776" s="7">
        <f aca="true" t="shared" si="152" ref="E776:O776">E784+E792</f>
        <v>10.2</v>
      </c>
      <c r="F776" s="7">
        <f t="shared" si="152"/>
        <v>0</v>
      </c>
      <c r="G776" s="7">
        <f t="shared" si="152"/>
        <v>0</v>
      </c>
      <c r="H776" s="7">
        <f t="shared" si="152"/>
        <v>0</v>
      </c>
      <c r="I776" s="7">
        <f t="shared" si="152"/>
        <v>0</v>
      </c>
      <c r="J776" s="7">
        <f t="shared" si="152"/>
        <v>0</v>
      </c>
      <c r="K776" s="7">
        <f t="shared" si="152"/>
        <v>0</v>
      </c>
      <c r="L776" s="7">
        <f t="shared" si="152"/>
        <v>0</v>
      </c>
      <c r="M776" s="7">
        <f t="shared" si="152"/>
        <v>0</v>
      </c>
      <c r="N776" s="7">
        <f t="shared" si="152"/>
        <v>0</v>
      </c>
      <c r="O776" s="7">
        <f t="shared" si="152"/>
        <v>0</v>
      </c>
      <c r="P776" s="162"/>
    </row>
    <row r="777" spans="1:16" ht="12" customHeight="1">
      <c r="A777" s="459"/>
      <c r="B777" s="325"/>
      <c r="C777" s="104" t="s">
        <v>405</v>
      </c>
      <c r="D777" s="7">
        <f t="shared" si="150"/>
        <v>0</v>
      </c>
      <c r="E777" s="7"/>
      <c r="F777" s="7"/>
      <c r="G777" s="7"/>
      <c r="H777" s="7"/>
      <c r="I777" s="7"/>
      <c r="J777" s="7"/>
      <c r="K777" s="7"/>
      <c r="L777" s="14"/>
      <c r="M777" s="14"/>
      <c r="N777" s="14"/>
      <c r="O777" s="14"/>
      <c r="P777" s="162"/>
    </row>
    <row r="778" spans="1:16" ht="22.5">
      <c r="A778" s="459"/>
      <c r="B778" s="325"/>
      <c r="C778" s="104" t="s">
        <v>44</v>
      </c>
      <c r="D778" s="7">
        <f t="shared" si="150"/>
        <v>0</v>
      </c>
      <c r="E778" s="7"/>
      <c r="F778" s="7"/>
      <c r="G778" s="7"/>
      <c r="H778" s="7"/>
      <c r="I778" s="7"/>
      <c r="J778" s="7"/>
      <c r="K778" s="7"/>
      <c r="L778" s="14"/>
      <c r="M778" s="14"/>
      <c r="N778" s="14"/>
      <c r="O778" s="14"/>
      <c r="P778" s="162"/>
    </row>
    <row r="779" spans="1:16" ht="12.75">
      <c r="A779" s="459"/>
      <c r="B779" s="325"/>
      <c r="C779" s="104" t="s">
        <v>406</v>
      </c>
      <c r="D779" s="7">
        <f t="shared" si="150"/>
        <v>0</v>
      </c>
      <c r="E779" s="7"/>
      <c r="F779" s="7"/>
      <c r="G779" s="7"/>
      <c r="H779" s="7"/>
      <c r="I779" s="7"/>
      <c r="J779" s="7"/>
      <c r="K779" s="7"/>
      <c r="L779" s="14"/>
      <c r="M779" s="14"/>
      <c r="N779" s="14"/>
      <c r="O779" s="14"/>
      <c r="P779" s="162"/>
    </row>
    <row r="780" spans="1:16" ht="12.75">
      <c r="A780" s="459"/>
      <c r="B780" s="322" t="s">
        <v>729</v>
      </c>
      <c r="C780" s="104" t="s">
        <v>401</v>
      </c>
      <c r="D780" s="7">
        <f>SUM(D782:D787)</f>
        <v>10.9</v>
      </c>
      <c r="E780" s="7">
        <f aca="true" t="shared" si="153" ref="E780:O780">SUM(E782:E787)</f>
        <v>10.2</v>
      </c>
      <c r="F780" s="7">
        <f t="shared" si="153"/>
        <v>0</v>
      </c>
      <c r="G780" s="7">
        <f t="shared" si="153"/>
        <v>0</v>
      </c>
      <c r="H780" s="7">
        <f t="shared" si="153"/>
        <v>0</v>
      </c>
      <c r="I780" s="7">
        <f t="shared" si="153"/>
        <v>0</v>
      </c>
      <c r="J780" s="7">
        <f t="shared" si="153"/>
        <v>0</v>
      </c>
      <c r="K780" s="7">
        <f t="shared" si="153"/>
        <v>0</v>
      </c>
      <c r="L780" s="7">
        <f t="shared" si="153"/>
        <v>0</v>
      </c>
      <c r="M780" s="7">
        <f t="shared" si="153"/>
        <v>0</v>
      </c>
      <c r="N780" s="7">
        <f t="shared" si="153"/>
        <v>0</v>
      </c>
      <c r="O780" s="7">
        <f t="shared" si="153"/>
        <v>0</v>
      </c>
      <c r="P780" s="162"/>
    </row>
    <row r="781" spans="1:16" ht="12.75">
      <c r="A781" s="459"/>
      <c r="B781" s="322"/>
      <c r="C781" s="104" t="s">
        <v>402</v>
      </c>
      <c r="D781" s="7"/>
      <c r="E781" s="7"/>
      <c r="F781" s="7"/>
      <c r="G781" s="7"/>
      <c r="H781" s="7"/>
      <c r="I781" s="7"/>
      <c r="J781" s="7"/>
      <c r="K781" s="7"/>
      <c r="L781" s="14"/>
      <c r="M781" s="14"/>
      <c r="N781" s="14"/>
      <c r="O781" s="14"/>
      <c r="P781" s="162"/>
    </row>
    <row r="782" spans="1:16" ht="12.75">
      <c r="A782" s="459"/>
      <c r="B782" s="322"/>
      <c r="C782" s="104" t="s">
        <v>11</v>
      </c>
      <c r="D782" s="7"/>
      <c r="E782" s="7"/>
      <c r="F782" s="7"/>
      <c r="G782" s="7"/>
      <c r="H782" s="7"/>
      <c r="I782" s="7"/>
      <c r="J782" s="7"/>
      <c r="K782" s="7"/>
      <c r="L782" s="14"/>
      <c r="M782" s="14"/>
      <c r="N782" s="14"/>
      <c r="O782" s="14"/>
      <c r="P782" s="162"/>
    </row>
    <row r="783" spans="1:16" ht="12.75">
      <c r="A783" s="459"/>
      <c r="B783" s="322"/>
      <c r="C783" s="104" t="s">
        <v>403</v>
      </c>
      <c r="D783" s="7"/>
      <c r="E783" s="7"/>
      <c r="F783" s="7"/>
      <c r="G783" s="7"/>
      <c r="H783" s="7"/>
      <c r="I783" s="7"/>
      <c r="J783" s="7"/>
      <c r="K783" s="7"/>
      <c r="L783" s="14"/>
      <c r="M783" s="14"/>
      <c r="N783" s="14"/>
      <c r="O783" s="14"/>
      <c r="P783" s="162"/>
    </row>
    <row r="784" spans="1:16" ht="12.75">
      <c r="A784" s="459"/>
      <c r="B784" s="322"/>
      <c r="C784" s="104" t="s">
        <v>404</v>
      </c>
      <c r="D784" s="7">
        <v>10.9</v>
      </c>
      <c r="E784" s="7">
        <v>10.2</v>
      </c>
      <c r="F784" s="7"/>
      <c r="G784" s="7"/>
      <c r="H784" s="7"/>
      <c r="I784" s="7"/>
      <c r="J784" s="7"/>
      <c r="K784" s="7"/>
      <c r="L784" s="14"/>
      <c r="M784" s="14"/>
      <c r="N784" s="14"/>
      <c r="O784" s="14"/>
      <c r="P784" s="162"/>
    </row>
    <row r="785" spans="1:16" ht="11.25" customHeight="1">
      <c r="A785" s="459"/>
      <c r="B785" s="322"/>
      <c r="C785" s="104" t="s">
        <v>405</v>
      </c>
      <c r="D785" s="7"/>
      <c r="E785" s="7"/>
      <c r="F785" s="7"/>
      <c r="G785" s="7"/>
      <c r="H785" s="7"/>
      <c r="I785" s="7"/>
      <c r="J785" s="7"/>
      <c r="K785" s="7"/>
      <c r="L785" s="14"/>
      <c r="M785" s="14"/>
      <c r="N785" s="14"/>
      <c r="O785" s="14"/>
      <c r="P785" s="162"/>
    </row>
    <row r="786" spans="1:16" ht="22.5">
      <c r="A786" s="459"/>
      <c r="B786" s="322"/>
      <c r="C786" s="104" t="s">
        <v>44</v>
      </c>
      <c r="D786" s="7"/>
      <c r="E786" s="7"/>
      <c r="F786" s="7"/>
      <c r="G786" s="7"/>
      <c r="H786" s="7"/>
      <c r="I786" s="7"/>
      <c r="J786" s="7"/>
      <c r="K786" s="7"/>
      <c r="L786" s="14"/>
      <c r="M786" s="14"/>
      <c r="N786" s="14"/>
      <c r="O786" s="14"/>
      <c r="P786" s="162"/>
    </row>
    <row r="787" spans="1:16" ht="12.75">
      <c r="A787" s="460"/>
      <c r="B787" s="322"/>
      <c r="C787" s="104" t="s">
        <v>406</v>
      </c>
      <c r="D787" s="7"/>
      <c r="E787" s="7"/>
      <c r="F787" s="7"/>
      <c r="G787" s="7"/>
      <c r="H787" s="7"/>
      <c r="I787" s="7"/>
      <c r="J787" s="7"/>
      <c r="K787" s="7"/>
      <c r="L787" s="14"/>
      <c r="M787" s="14"/>
      <c r="N787" s="14"/>
      <c r="O787" s="14"/>
      <c r="P787" s="162"/>
    </row>
    <row r="788" spans="1:16" ht="12.75">
      <c r="A788" s="458"/>
      <c r="B788" s="322" t="s">
        <v>730</v>
      </c>
      <c r="C788" s="104" t="s">
        <v>401</v>
      </c>
      <c r="D788" s="7">
        <f>SUM(D790:D795)</f>
        <v>1080.8</v>
      </c>
      <c r="E788" s="7">
        <f aca="true" t="shared" si="154" ref="E788:O788">SUM(E790:E795)</f>
        <v>1010.9</v>
      </c>
      <c r="F788" s="7">
        <f t="shared" si="154"/>
        <v>0</v>
      </c>
      <c r="G788" s="7">
        <f t="shared" si="154"/>
        <v>0</v>
      </c>
      <c r="H788" s="7">
        <f t="shared" si="154"/>
        <v>0</v>
      </c>
      <c r="I788" s="7">
        <f t="shared" si="154"/>
        <v>0</v>
      </c>
      <c r="J788" s="7">
        <f t="shared" si="154"/>
        <v>0</v>
      </c>
      <c r="K788" s="7">
        <f t="shared" si="154"/>
        <v>0</v>
      </c>
      <c r="L788" s="7">
        <f t="shared" si="154"/>
        <v>0</v>
      </c>
      <c r="M788" s="7">
        <f t="shared" si="154"/>
        <v>0</v>
      </c>
      <c r="N788" s="7">
        <f t="shared" si="154"/>
        <v>0</v>
      </c>
      <c r="O788" s="7">
        <f t="shared" si="154"/>
        <v>0</v>
      </c>
      <c r="P788" s="162"/>
    </row>
    <row r="789" spans="1:16" ht="12.75">
      <c r="A789" s="459"/>
      <c r="B789" s="322"/>
      <c r="C789" s="104" t="s">
        <v>402</v>
      </c>
      <c r="D789" s="7"/>
      <c r="E789" s="7"/>
      <c r="F789" s="7"/>
      <c r="G789" s="7"/>
      <c r="H789" s="7"/>
      <c r="I789" s="7"/>
      <c r="J789" s="7"/>
      <c r="K789" s="7"/>
      <c r="L789" s="14"/>
      <c r="M789" s="14"/>
      <c r="N789" s="14"/>
      <c r="O789" s="14"/>
      <c r="P789" s="162"/>
    </row>
    <row r="790" spans="1:16" ht="12.75">
      <c r="A790" s="459"/>
      <c r="B790" s="322"/>
      <c r="C790" s="104" t="s">
        <v>11</v>
      </c>
      <c r="D790" s="7"/>
      <c r="E790" s="7"/>
      <c r="F790" s="7"/>
      <c r="G790" s="7"/>
      <c r="H790" s="7"/>
      <c r="I790" s="7"/>
      <c r="J790" s="7"/>
      <c r="K790" s="7"/>
      <c r="L790" s="14"/>
      <c r="M790" s="14"/>
      <c r="N790" s="14"/>
      <c r="O790" s="14"/>
      <c r="P790" s="162"/>
    </row>
    <row r="791" spans="1:16" ht="12.75">
      <c r="A791" s="459"/>
      <c r="B791" s="322"/>
      <c r="C791" s="104" t="s">
        <v>403</v>
      </c>
      <c r="D791" s="7">
        <v>1080.8</v>
      </c>
      <c r="E791" s="7">
        <v>1010.9</v>
      </c>
      <c r="F791" s="7"/>
      <c r="G791" s="7"/>
      <c r="H791" s="7"/>
      <c r="I791" s="7"/>
      <c r="J791" s="7"/>
      <c r="K791" s="7"/>
      <c r="L791" s="14"/>
      <c r="M791" s="14"/>
      <c r="N791" s="14"/>
      <c r="O791" s="14"/>
      <c r="P791" s="162"/>
    </row>
    <row r="792" spans="1:16" ht="12.75">
      <c r="A792" s="459"/>
      <c r="B792" s="322"/>
      <c r="C792" s="104" t="s">
        <v>404</v>
      </c>
      <c r="D792" s="7"/>
      <c r="E792" s="7"/>
      <c r="F792" s="7"/>
      <c r="G792" s="7"/>
      <c r="H792" s="7"/>
      <c r="I792" s="7"/>
      <c r="J792" s="7"/>
      <c r="K792" s="7"/>
      <c r="L792" s="14"/>
      <c r="M792" s="14"/>
      <c r="N792" s="14"/>
      <c r="O792" s="14"/>
      <c r="P792" s="162"/>
    </row>
    <row r="793" spans="1:16" ht="22.5">
      <c r="A793" s="459"/>
      <c r="B793" s="322"/>
      <c r="C793" s="104" t="s">
        <v>405</v>
      </c>
      <c r="D793" s="7"/>
      <c r="E793" s="7"/>
      <c r="F793" s="7"/>
      <c r="G793" s="7"/>
      <c r="H793" s="7"/>
      <c r="I793" s="7"/>
      <c r="J793" s="7"/>
      <c r="K793" s="7"/>
      <c r="L793" s="14"/>
      <c r="M793" s="14"/>
      <c r="N793" s="14"/>
      <c r="O793" s="14"/>
      <c r="P793" s="162"/>
    </row>
    <row r="794" spans="1:16" ht="22.5">
      <c r="A794" s="459"/>
      <c r="B794" s="322"/>
      <c r="C794" s="104" t="s">
        <v>44</v>
      </c>
      <c r="D794" s="7"/>
      <c r="E794" s="7"/>
      <c r="F794" s="7"/>
      <c r="G794" s="7"/>
      <c r="H794" s="7"/>
      <c r="I794" s="7"/>
      <c r="J794" s="7"/>
      <c r="K794" s="7"/>
      <c r="L794" s="14"/>
      <c r="M794" s="14"/>
      <c r="N794" s="14"/>
      <c r="O794" s="14"/>
      <c r="P794" s="162"/>
    </row>
    <row r="795" spans="1:16" ht="12.75">
      <c r="A795" s="460"/>
      <c r="B795" s="322"/>
      <c r="C795" s="104" t="s">
        <v>406</v>
      </c>
      <c r="D795" s="7"/>
      <c r="E795" s="7"/>
      <c r="F795" s="7"/>
      <c r="G795" s="7"/>
      <c r="H795" s="7"/>
      <c r="I795" s="7"/>
      <c r="J795" s="7"/>
      <c r="K795" s="7"/>
      <c r="L795" s="14"/>
      <c r="M795" s="14"/>
      <c r="N795" s="14"/>
      <c r="O795" s="14"/>
      <c r="P795" s="162"/>
    </row>
    <row r="796" spans="1:15" ht="12.75">
      <c r="A796" s="406" t="s">
        <v>40</v>
      </c>
      <c r="B796" s="406" t="s">
        <v>626</v>
      </c>
      <c r="C796" s="104" t="s">
        <v>401</v>
      </c>
      <c r="D796" s="129">
        <f>SUM(D797:D803)</f>
        <v>120236.09999999999</v>
      </c>
      <c r="E796" s="129">
        <f aca="true" t="shared" si="155" ref="E796:O796">SUM(E797:E803)</f>
        <v>120060.3</v>
      </c>
      <c r="F796" s="129">
        <f t="shared" si="155"/>
        <v>20778.4</v>
      </c>
      <c r="G796" s="129">
        <f t="shared" si="155"/>
        <v>20778.4</v>
      </c>
      <c r="H796" s="129">
        <f t="shared" si="155"/>
        <v>36348.9</v>
      </c>
      <c r="I796" s="129">
        <f t="shared" si="155"/>
        <v>36348.9</v>
      </c>
      <c r="J796" s="129">
        <f t="shared" si="155"/>
        <v>56812.4</v>
      </c>
      <c r="K796" s="129">
        <f t="shared" si="155"/>
        <v>56812.4</v>
      </c>
      <c r="L796" s="129">
        <f t="shared" si="155"/>
        <v>79500.8</v>
      </c>
      <c r="M796" s="129">
        <f t="shared" si="155"/>
        <v>79116.20000000001</v>
      </c>
      <c r="N796" s="129">
        <f t="shared" si="155"/>
        <v>61877.4</v>
      </c>
      <c r="O796" s="129">
        <f t="shared" si="155"/>
        <v>56744.299999999996</v>
      </c>
    </row>
    <row r="797" spans="1:15" ht="12.75">
      <c r="A797" s="407"/>
      <c r="B797" s="407"/>
      <c r="C797" s="104" t="s">
        <v>402</v>
      </c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</row>
    <row r="798" spans="1:15" ht="12.75">
      <c r="A798" s="407"/>
      <c r="B798" s="407"/>
      <c r="C798" s="104" t="s">
        <v>11</v>
      </c>
      <c r="D798" s="117"/>
      <c r="E798" s="117"/>
      <c r="F798" s="11"/>
      <c r="G798" s="11"/>
      <c r="H798" s="11"/>
      <c r="I798" s="11"/>
      <c r="J798" s="11"/>
      <c r="K798" s="11"/>
      <c r="L798" s="117"/>
      <c r="M798" s="117"/>
      <c r="N798" s="117"/>
      <c r="O798" s="117"/>
    </row>
    <row r="799" spans="1:15" ht="12.75">
      <c r="A799" s="407"/>
      <c r="B799" s="407"/>
      <c r="C799" s="104" t="s">
        <v>403</v>
      </c>
      <c r="D799" s="32">
        <f>D807+D815+D823</f>
        <v>18037.3</v>
      </c>
      <c r="E799" s="32">
        <f aca="true" t="shared" si="156" ref="E799:O799">E807+E815+E823</f>
        <v>18037.3</v>
      </c>
      <c r="F799" s="32">
        <f t="shared" si="156"/>
        <v>4653.6</v>
      </c>
      <c r="G799" s="32">
        <f t="shared" si="156"/>
        <v>4653.6</v>
      </c>
      <c r="H799" s="32">
        <f t="shared" si="156"/>
        <v>9307.2</v>
      </c>
      <c r="I799" s="32">
        <f t="shared" si="156"/>
        <v>9307.2</v>
      </c>
      <c r="J799" s="32">
        <f t="shared" si="156"/>
        <v>14087.4</v>
      </c>
      <c r="K799" s="32">
        <f t="shared" si="156"/>
        <v>14087.4</v>
      </c>
      <c r="L799" s="32">
        <f t="shared" si="156"/>
        <v>19082.4</v>
      </c>
      <c r="M799" s="32">
        <f t="shared" si="156"/>
        <v>19082.4</v>
      </c>
      <c r="N799" s="32">
        <f t="shared" si="156"/>
        <v>14891.6</v>
      </c>
      <c r="O799" s="32">
        <f t="shared" si="156"/>
        <v>14891.6</v>
      </c>
    </row>
    <row r="800" spans="1:15" ht="12.75">
      <c r="A800" s="407"/>
      <c r="B800" s="407"/>
      <c r="C800" s="104" t="s">
        <v>37</v>
      </c>
      <c r="D800" s="32">
        <f>D808+D816+D824</f>
        <v>102198.79999999999</v>
      </c>
      <c r="E800" s="32">
        <f aca="true" t="shared" si="157" ref="E800:O800">E808+E816+E824</f>
        <v>102023</v>
      </c>
      <c r="F800" s="32">
        <f t="shared" si="157"/>
        <v>16124.8</v>
      </c>
      <c r="G800" s="32">
        <f t="shared" si="157"/>
        <v>16124.8</v>
      </c>
      <c r="H800" s="32">
        <f t="shared" si="157"/>
        <v>27041.7</v>
      </c>
      <c r="I800" s="32">
        <f t="shared" si="157"/>
        <v>27041.7</v>
      </c>
      <c r="J800" s="32">
        <f t="shared" si="157"/>
        <v>42725</v>
      </c>
      <c r="K800" s="32">
        <f t="shared" si="157"/>
        <v>42725</v>
      </c>
      <c r="L800" s="32">
        <f t="shared" si="157"/>
        <v>60418.4</v>
      </c>
      <c r="M800" s="32">
        <f t="shared" si="157"/>
        <v>60033.8</v>
      </c>
      <c r="N800" s="32">
        <f t="shared" si="157"/>
        <v>46985.8</v>
      </c>
      <c r="O800" s="32">
        <f t="shared" si="157"/>
        <v>41852.7</v>
      </c>
    </row>
    <row r="801" spans="1:15" ht="13.5" customHeight="1">
      <c r="A801" s="407"/>
      <c r="B801" s="407"/>
      <c r="C801" s="104" t="s">
        <v>405</v>
      </c>
      <c r="D801" s="7"/>
      <c r="E801" s="7"/>
      <c r="F801" s="7"/>
      <c r="G801" s="7"/>
      <c r="H801" s="7"/>
      <c r="I801" s="7"/>
      <c r="J801" s="7"/>
      <c r="K801" s="7"/>
      <c r="L801" s="64"/>
      <c r="M801" s="64"/>
      <c r="N801" s="64"/>
      <c r="O801" s="64"/>
    </row>
    <row r="802" spans="1:15" ht="22.5">
      <c r="A802" s="407"/>
      <c r="B802" s="407"/>
      <c r="C802" s="104" t="s">
        <v>44</v>
      </c>
      <c r="D802" s="7"/>
      <c r="E802" s="7"/>
      <c r="F802" s="7"/>
      <c r="G802" s="7"/>
      <c r="H802" s="7"/>
      <c r="I802" s="7"/>
      <c r="J802" s="7"/>
      <c r="K802" s="7"/>
      <c r="L802" s="64"/>
      <c r="M802" s="64"/>
      <c r="N802" s="64"/>
      <c r="O802" s="64"/>
    </row>
    <row r="803" spans="1:15" ht="12.75">
      <c r="A803" s="408"/>
      <c r="B803" s="408"/>
      <c r="C803" s="104" t="s">
        <v>406</v>
      </c>
      <c r="D803" s="7"/>
      <c r="E803" s="7"/>
      <c r="F803" s="7"/>
      <c r="G803" s="7"/>
      <c r="H803" s="7"/>
      <c r="I803" s="7"/>
      <c r="J803" s="7"/>
      <c r="K803" s="7"/>
      <c r="L803" s="64"/>
      <c r="M803" s="64"/>
      <c r="N803" s="64"/>
      <c r="O803" s="64"/>
    </row>
    <row r="804" spans="1:15" ht="12.75">
      <c r="A804" s="399" t="s">
        <v>28</v>
      </c>
      <c r="B804" s="321" t="s">
        <v>629</v>
      </c>
      <c r="C804" s="104" t="s">
        <v>401</v>
      </c>
      <c r="D804" s="32">
        <f>SUM(D805:D811)</f>
        <v>113736</v>
      </c>
      <c r="E804" s="32">
        <f aca="true" t="shared" si="158" ref="E804:O804">SUM(E805:E811)</f>
        <v>113579.90000000001</v>
      </c>
      <c r="F804" s="32">
        <f t="shared" si="158"/>
        <v>19200.9</v>
      </c>
      <c r="G804" s="32">
        <f t="shared" si="158"/>
        <v>19200.9</v>
      </c>
      <c r="H804" s="32">
        <f t="shared" si="158"/>
        <v>33126.600000000006</v>
      </c>
      <c r="I804" s="32">
        <f t="shared" si="158"/>
        <v>33126.600000000006</v>
      </c>
      <c r="J804" s="32">
        <f t="shared" si="158"/>
        <v>52042.5</v>
      </c>
      <c r="K804" s="32">
        <f t="shared" si="158"/>
        <v>52042.5</v>
      </c>
      <c r="L804" s="32">
        <f t="shared" si="158"/>
        <v>72624</v>
      </c>
      <c r="M804" s="32">
        <f t="shared" si="158"/>
        <v>72431</v>
      </c>
      <c r="N804" s="32">
        <f t="shared" si="158"/>
        <v>54721.4</v>
      </c>
      <c r="O804" s="32">
        <f t="shared" si="158"/>
        <v>49588.299999999996</v>
      </c>
    </row>
    <row r="805" spans="1:15" ht="12.75">
      <c r="A805" s="399"/>
      <c r="B805" s="322"/>
      <c r="C805" s="104" t="s">
        <v>402</v>
      </c>
      <c r="D805" s="64"/>
      <c r="E805" s="64"/>
      <c r="F805" s="7"/>
      <c r="G805" s="7"/>
      <c r="H805" s="7"/>
      <c r="I805" s="7"/>
      <c r="J805" s="7"/>
      <c r="K805" s="7"/>
      <c r="L805" s="64"/>
      <c r="M805" s="64"/>
      <c r="N805" s="64"/>
      <c r="O805" s="64"/>
    </row>
    <row r="806" spans="1:15" ht="12.75">
      <c r="A806" s="399"/>
      <c r="B806" s="322"/>
      <c r="C806" s="104" t="s">
        <v>11</v>
      </c>
      <c r="D806" s="64"/>
      <c r="E806" s="64"/>
      <c r="F806" s="7"/>
      <c r="G806" s="7"/>
      <c r="H806" s="7"/>
      <c r="I806" s="7"/>
      <c r="J806" s="7"/>
      <c r="K806" s="7"/>
      <c r="L806" s="64"/>
      <c r="M806" s="64"/>
      <c r="N806" s="64"/>
      <c r="O806" s="64"/>
    </row>
    <row r="807" spans="1:15" ht="12.75">
      <c r="A807" s="399"/>
      <c r="B807" s="322"/>
      <c r="C807" s="104" t="s">
        <v>403</v>
      </c>
      <c r="D807" s="32">
        <v>18037.3</v>
      </c>
      <c r="E807" s="32">
        <v>18037.3</v>
      </c>
      <c r="F807" s="32">
        <v>4653.6</v>
      </c>
      <c r="G807" s="32">
        <v>4653.6</v>
      </c>
      <c r="H807" s="32">
        <v>9307.2</v>
      </c>
      <c r="I807" s="32">
        <v>9307.2</v>
      </c>
      <c r="J807" s="32">
        <v>13960.8</v>
      </c>
      <c r="K807" s="32">
        <v>13960.8</v>
      </c>
      <c r="L807" s="32">
        <v>18614.5</v>
      </c>
      <c r="M807" s="32">
        <v>18614.5</v>
      </c>
      <c r="N807" s="32">
        <v>14891.6</v>
      </c>
      <c r="O807" s="32">
        <v>14891.6</v>
      </c>
    </row>
    <row r="808" spans="1:15" ht="12.75">
      <c r="A808" s="399"/>
      <c r="B808" s="322"/>
      <c r="C808" s="104" t="s">
        <v>37</v>
      </c>
      <c r="D808" s="32">
        <v>95698.7</v>
      </c>
      <c r="E808" s="32">
        <v>95542.6</v>
      </c>
      <c r="F808" s="32">
        <v>14547.3</v>
      </c>
      <c r="G808" s="32">
        <v>14547.3</v>
      </c>
      <c r="H808" s="32">
        <v>23819.4</v>
      </c>
      <c r="I808" s="32">
        <v>23819.4</v>
      </c>
      <c r="J808" s="32">
        <v>38081.7</v>
      </c>
      <c r="K808" s="32">
        <v>38081.7</v>
      </c>
      <c r="L808" s="32">
        <v>54009.5</v>
      </c>
      <c r="M808" s="32">
        <v>53816.5</v>
      </c>
      <c r="N808" s="32">
        <v>39829.8</v>
      </c>
      <c r="O808" s="32">
        <v>34696.7</v>
      </c>
    </row>
    <row r="809" spans="1:15" ht="15.75" customHeight="1">
      <c r="A809" s="399"/>
      <c r="B809" s="322"/>
      <c r="C809" s="104" t="s">
        <v>405</v>
      </c>
      <c r="D809" s="7"/>
      <c r="E809" s="7"/>
      <c r="F809" s="7"/>
      <c r="G809" s="7"/>
      <c r="H809" s="7"/>
      <c r="I809" s="7"/>
      <c r="J809" s="7"/>
      <c r="K809" s="7"/>
      <c r="L809" s="64"/>
      <c r="M809" s="64"/>
      <c r="N809" s="64"/>
      <c r="O809" s="64"/>
    </row>
    <row r="810" spans="1:15" ht="22.5">
      <c r="A810" s="399"/>
      <c r="B810" s="322"/>
      <c r="C810" s="104" t="s">
        <v>44</v>
      </c>
      <c r="D810" s="7"/>
      <c r="E810" s="7"/>
      <c r="F810" s="7"/>
      <c r="G810" s="7"/>
      <c r="H810" s="7"/>
      <c r="I810" s="7"/>
      <c r="J810" s="7"/>
      <c r="K810" s="7"/>
      <c r="L810" s="64"/>
      <c r="M810" s="64"/>
      <c r="N810" s="64"/>
      <c r="O810" s="64"/>
    </row>
    <row r="811" spans="1:15" ht="12.75">
      <c r="A811" s="399"/>
      <c r="B811" s="323"/>
      <c r="C811" s="104" t="s">
        <v>406</v>
      </c>
      <c r="D811" s="7"/>
      <c r="E811" s="7"/>
      <c r="F811" s="7"/>
      <c r="G811" s="7"/>
      <c r="H811" s="7"/>
      <c r="I811" s="7"/>
      <c r="J811" s="7"/>
      <c r="K811" s="7"/>
      <c r="L811" s="64"/>
      <c r="M811" s="64"/>
      <c r="N811" s="64"/>
      <c r="O811" s="64"/>
    </row>
    <row r="812" spans="1:15" ht="12.75">
      <c r="A812" s="399" t="s">
        <v>47</v>
      </c>
      <c r="B812" s="321" t="s">
        <v>630</v>
      </c>
      <c r="C812" s="104" t="s">
        <v>401</v>
      </c>
      <c r="D812" s="32">
        <f>D816</f>
        <v>0.9</v>
      </c>
      <c r="E812" s="32">
        <f aca="true" t="shared" si="159" ref="E812:O812">E816</f>
        <v>0.9</v>
      </c>
      <c r="F812" s="32">
        <f t="shared" si="159"/>
        <v>0</v>
      </c>
      <c r="G812" s="32">
        <f t="shared" si="159"/>
        <v>0</v>
      </c>
      <c r="H812" s="32">
        <f t="shared" si="159"/>
        <v>0</v>
      </c>
      <c r="I812" s="32">
        <f t="shared" si="159"/>
        <v>0</v>
      </c>
      <c r="J812" s="32">
        <f t="shared" si="159"/>
        <v>0</v>
      </c>
      <c r="K812" s="32">
        <f t="shared" si="159"/>
        <v>0</v>
      </c>
      <c r="L812" s="32">
        <f t="shared" si="159"/>
        <v>0</v>
      </c>
      <c r="M812" s="32">
        <f t="shared" si="159"/>
        <v>0</v>
      </c>
      <c r="N812" s="32">
        <f t="shared" si="159"/>
        <v>250</v>
      </c>
      <c r="O812" s="32">
        <f t="shared" si="159"/>
        <v>250</v>
      </c>
    </row>
    <row r="813" spans="1:15" ht="12.75">
      <c r="A813" s="399"/>
      <c r="B813" s="322"/>
      <c r="C813" s="104" t="s">
        <v>402</v>
      </c>
      <c r="D813" s="7"/>
      <c r="E813" s="7"/>
      <c r="F813" s="7"/>
      <c r="G813" s="7"/>
      <c r="H813" s="7"/>
      <c r="I813" s="7"/>
      <c r="J813" s="7"/>
      <c r="K813" s="7"/>
      <c r="L813" s="64"/>
      <c r="M813" s="64"/>
      <c r="N813" s="64"/>
      <c r="O813" s="64"/>
    </row>
    <row r="814" spans="1:15" ht="12.75">
      <c r="A814" s="399"/>
      <c r="B814" s="322"/>
      <c r="C814" s="104" t="s">
        <v>11</v>
      </c>
      <c r="D814" s="7"/>
      <c r="E814" s="7"/>
      <c r="F814" s="7"/>
      <c r="G814" s="7"/>
      <c r="H814" s="7"/>
      <c r="I814" s="7"/>
      <c r="J814" s="7"/>
      <c r="K814" s="7"/>
      <c r="L814" s="64"/>
      <c r="M814" s="64"/>
      <c r="N814" s="64"/>
      <c r="O814" s="64"/>
    </row>
    <row r="815" spans="1:15" ht="12.75">
      <c r="A815" s="399"/>
      <c r="B815" s="322"/>
      <c r="C815" s="104" t="s">
        <v>403</v>
      </c>
      <c r="D815" s="7"/>
      <c r="E815" s="7"/>
      <c r="F815" s="7"/>
      <c r="G815" s="7"/>
      <c r="H815" s="7"/>
      <c r="I815" s="7"/>
      <c r="J815" s="7"/>
      <c r="K815" s="7"/>
      <c r="L815" s="64"/>
      <c r="M815" s="64"/>
      <c r="N815" s="64"/>
      <c r="O815" s="64"/>
    </row>
    <row r="816" spans="1:15" ht="12.75">
      <c r="A816" s="399"/>
      <c r="B816" s="322"/>
      <c r="C816" s="104" t="s">
        <v>37</v>
      </c>
      <c r="D816" s="32">
        <v>0.9</v>
      </c>
      <c r="E816" s="32">
        <v>0.9</v>
      </c>
      <c r="F816" s="32">
        <v>0</v>
      </c>
      <c r="G816" s="32">
        <v>0</v>
      </c>
      <c r="H816" s="32">
        <v>0</v>
      </c>
      <c r="I816" s="32">
        <v>0</v>
      </c>
      <c r="J816" s="32">
        <v>0</v>
      </c>
      <c r="K816" s="32">
        <v>0</v>
      </c>
      <c r="L816" s="32">
        <v>0</v>
      </c>
      <c r="M816" s="32">
        <v>0</v>
      </c>
      <c r="N816" s="32">
        <v>250</v>
      </c>
      <c r="O816" s="32">
        <v>250</v>
      </c>
    </row>
    <row r="817" spans="1:15" ht="13.5" customHeight="1">
      <c r="A817" s="399"/>
      <c r="B817" s="322"/>
      <c r="C817" s="104" t="s">
        <v>405</v>
      </c>
      <c r="D817" s="7"/>
      <c r="E817" s="7"/>
      <c r="F817" s="32"/>
      <c r="G817" s="32"/>
      <c r="H817" s="32"/>
      <c r="I817" s="32"/>
      <c r="J817" s="32"/>
      <c r="K817" s="32"/>
      <c r="L817" s="130"/>
      <c r="M817" s="130"/>
      <c r="N817" s="130"/>
      <c r="O817" s="130"/>
    </row>
    <row r="818" spans="1:15" ht="22.5">
      <c r="A818" s="399"/>
      <c r="B818" s="322"/>
      <c r="C818" s="104" t="s">
        <v>44</v>
      </c>
      <c r="D818" s="7"/>
      <c r="E818" s="7"/>
      <c r="F818" s="32"/>
      <c r="G818" s="32"/>
      <c r="H818" s="32"/>
      <c r="I818" s="32"/>
      <c r="J818" s="32"/>
      <c r="K818" s="32"/>
      <c r="L818" s="130"/>
      <c r="M818" s="130"/>
      <c r="N818" s="130"/>
      <c r="O818" s="130"/>
    </row>
    <row r="819" spans="1:15" ht="12.75">
      <c r="A819" s="399"/>
      <c r="B819" s="323"/>
      <c r="C819" s="104" t="s">
        <v>406</v>
      </c>
      <c r="D819" s="7"/>
      <c r="E819" s="7"/>
      <c r="F819" s="32"/>
      <c r="G819" s="32"/>
      <c r="H819" s="32"/>
      <c r="I819" s="32"/>
      <c r="J819" s="32"/>
      <c r="K819" s="32"/>
      <c r="L819" s="130"/>
      <c r="M819" s="130"/>
      <c r="N819" s="130"/>
      <c r="O819" s="130"/>
    </row>
    <row r="820" spans="1:15" ht="12.75">
      <c r="A820" s="399" t="s">
        <v>211</v>
      </c>
      <c r="B820" s="399" t="s">
        <v>631</v>
      </c>
      <c r="C820" s="104" t="s">
        <v>401</v>
      </c>
      <c r="D820" s="32">
        <f>SUM(D822:D827)</f>
        <v>6499.2</v>
      </c>
      <c r="E820" s="32">
        <f aca="true" t="shared" si="160" ref="E820:O820">SUM(E822:E827)</f>
        <v>6479.5</v>
      </c>
      <c r="F820" s="32">
        <f t="shared" si="160"/>
        <v>1577.5</v>
      </c>
      <c r="G820" s="32">
        <f t="shared" si="160"/>
        <v>1577.5</v>
      </c>
      <c r="H820" s="32">
        <f t="shared" si="160"/>
        <v>3222.3</v>
      </c>
      <c r="I820" s="32">
        <f t="shared" si="160"/>
        <v>3222.3</v>
      </c>
      <c r="J820" s="32">
        <f t="shared" si="160"/>
        <v>4769.900000000001</v>
      </c>
      <c r="K820" s="32">
        <f t="shared" si="160"/>
        <v>4769.900000000001</v>
      </c>
      <c r="L820" s="32">
        <f t="shared" si="160"/>
        <v>6876.799999999999</v>
      </c>
      <c r="M820" s="32">
        <f t="shared" si="160"/>
        <v>6685.2</v>
      </c>
      <c r="N820" s="32">
        <f t="shared" si="160"/>
        <v>6906</v>
      </c>
      <c r="O820" s="32">
        <f t="shared" si="160"/>
        <v>6906</v>
      </c>
    </row>
    <row r="821" spans="1:15" ht="12.75">
      <c r="A821" s="399"/>
      <c r="B821" s="399"/>
      <c r="C821" s="104" t="s">
        <v>402</v>
      </c>
      <c r="D821" s="130"/>
      <c r="E821" s="130"/>
      <c r="F821" s="32"/>
      <c r="G821" s="32"/>
      <c r="H821" s="32"/>
      <c r="I821" s="32"/>
      <c r="J821" s="32"/>
      <c r="K821" s="32"/>
      <c r="L821" s="130"/>
      <c r="M821" s="130"/>
      <c r="N821" s="130"/>
      <c r="O821" s="130"/>
    </row>
    <row r="822" spans="1:15" ht="12.75">
      <c r="A822" s="399"/>
      <c r="B822" s="399"/>
      <c r="C822" s="104" t="s">
        <v>407</v>
      </c>
      <c r="D822" s="130"/>
      <c r="E822" s="130"/>
      <c r="F822" s="32"/>
      <c r="G822" s="32"/>
      <c r="H822" s="32"/>
      <c r="I822" s="32"/>
      <c r="J822" s="32"/>
      <c r="K822" s="32"/>
      <c r="L822" s="130"/>
      <c r="M822" s="130"/>
      <c r="N822" s="130"/>
      <c r="O822" s="130"/>
    </row>
    <row r="823" spans="1:15" ht="12.75">
      <c r="A823" s="399"/>
      <c r="B823" s="399"/>
      <c r="C823" s="104" t="s">
        <v>403</v>
      </c>
      <c r="D823" s="130"/>
      <c r="E823" s="130"/>
      <c r="F823" s="32"/>
      <c r="G823" s="32"/>
      <c r="H823" s="32"/>
      <c r="I823" s="32"/>
      <c r="J823" s="32">
        <v>126.6</v>
      </c>
      <c r="K823" s="32">
        <v>126.6</v>
      </c>
      <c r="L823" s="130">
        <v>467.9</v>
      </c>
      <c r="M823" s="130">
        <v>467.9</v>
      </c>
      <c r="N823" s="130"/>
      <c r="O823" s="130"/>
    </row>
    <row r="824" spans="1:15" ht="12.75">
      <c r="A824" s="399"/>
      <c r="B824" s="399"/>
      <c r="C824" s="104" t="s">
        <v>37</v>
      </c>
      <c r="D824" s="131">
        <v>6499.2</v>
      </c>
      <c r="E824" s="131">
        <v>6479.5</v>
      </c>
      <c r="F824" s="131">
        <v>1577.5</v>
      </c>
      <c r="G824" s="131">
        <v>1577.5</v>
      </c>
      <c r="H824" s="131">
        <v>3222.3</v>
      </c>
      <c r="I824" s="131">
        <v>3222.3</v>
      </c>
      <c r="J824" s="131">
        <v>4643.3</v>
      </c>
      <c r="K824" s="131">
        <v>4643.3</v>
      </c>
      <c r="L824" s="131">
        <v>6408.9</v>
      </c>
      <c r="M824" s="131">
        <v>6217.3</v>
      </c>
      <c r="N824" s="131">
        <v>6906</v>
      </c>
      <c r="O824" s="131">
        <v>6906</v>
      </c>
    </row>
    <row r="825" spans="1:15" ht="12.75" customHeight="1">
      <c r="A825" s="399"/>
      <c r="B825" s="399"/>
      <c r="C825" s="104" t="s">
        <v>405</v>
      </c>
      <c r="D825" s="7"/>
      <c r="E825" s="7"/>
      <c r="F825" s="32"/>
      <c r="G825" s="32"/>
      <c r="H825" s="32"/>
      <c r="I825" s="32"/>
      <c r="J825" s="32"/>
      <c r="K825" s="32"/>
      <c r="L825" s="130"/>
      <c r="M825" s="130"/>
      <c r="N825" s="130"/>
      <c r="O825" s="130"/>
    </row>
    <row r="826" spans="1:15" ht="22.5">
      <c r="A826" s="399"/>
      <c r="B826" s="399"/>
      <c r="C826" s="104" t="s">
        <v>44</v>
      </c>
      <c r="D826" s="7"/>
      <c r="E826" s="7"/>
      <c r="F826" s="32"/>
      <c r="G826" s="32"/>
      <c r="H826" s="32"/>
      <c r="I826" s="32"/>
      <c r="J826" s="32"/>
      <c r="K826" s="32"/>
      <c r="L826" s="130"/>
      <c r="M826" s="130"/>
      <c r="N826" s="130"/>
      <c r="O826" s="130"/>
    </row>
    <row r="827" spans="1:15" ht="12.75">
      <c r="A827" s="399"/>
      <c r="B827" s="399"/>
      <c r="C827" s="104" t="s">
        <v>406</v>
      </c>
      <c r="D827" s="7"/>
      <c r="E827" s="7"/>
      <c r="F827" s="32"/>
      <c r="G827" s="32"/>
      <c r="H827" s="32"/>
      <c r="I827" s="32"/>
      <c r="J827" s="32"/>
      <c r="K827" s="32"/>
      <c r="L827" s="130"/>
      <c r="M827" s="130"/>
      <c r="N827" s="130"/>
      <c r="O827" s="130"/>
    </row>
  </sheetData>
  <sheetProtection/>
  <mergeCells count="231">
    <mergeCell ref="A350:A356"/>
    <mergeCell ref="B350:B356"/>
    <mergeCell ref="A788:A795"/>
    <mergeCell ref="B788:B795"/>
    <mergeCell ref="B780:B787"/>
    <mergeCell ref="A780:A787"/>
    <mergeCell ref="B772:B779"/>
    <mergeCell ref="A772:A779"/>
    <mergeCell ref="B596:B603"/>
    <mergeCell ref="A604:A611"/>
    <mergeCell ref="A820:A827"/>
    <mergeCell ref="B820:B827"/>
    <mergeCell ref="B532:B539"/>
    <mergeCell ref="B548:B555"/>
    <mergeCell ref="B612:B619"/>
    <mergeCell ref="A796:A803"/>
    <mergeCell ref="B796:B803"/>
    <mergeCell ref="A804:A811"/>
    <mergeCell ref="B804:B811"/>
    <mergeCell ref="A596:A603"/>
    <mergeCell ref="B604:B611"/>
    <mergeCell ref="A668:A675"/>
    <mergeCell ref="A652:A659"/>
    <mergeCell ref="B652:B659"/>
    <mergeCell ref="A812:A819"/>
    <mergeCell ref="B812:B819"/>
    <mergeCell ref="A660:A667"/>
    <mergeCell ref="A612:A619"/>
    <mergeCell ref="A620:A627"/>
    <mergeCell ref="B620:B627"/>
    <mergeCell ref="A105:A111"/>
    <mergeCell ref="B105:B111"/>
    <mergeCell ref="A112:A118"/>
    <mergeCell ref="B112:B118"/>
    <mergeCell ref="A189:A195"/>
    <mergeCell ref="B189:B195"/>
    <mergeCell ref="B154:B160"/>
    <mergeCell ref="B161:B167"/>
    <mergeCell ref="B140:B146"/>
    <mergeCell ref="A140:A146"/>
    <mergeCell ref="A84:A90"/>
    <mergeCell ref="B84:B90"/>
    <mergeCell ref="A98:A104"/>
    <mergeCell ref="B98:B104"/>
    <mergeCell ref="B91:B97"/>
    <mergeCell ref="A91:A97"/>
    <mergeCell ref="A69:A75"/>
    <mergeCell ref="B69:B75"/>
    <mergeCell ref="A76:A82"/>
    <mergeCell ref="B76:B82"/>
    <mergeCell ref="A48:A54"/>
    <mergeCell ref="B48:B54"/>
    <mergeCell ref="A55:A61"/>
    <mergeCell ref="B55:B61"/>
    <mergeCell ref="A62:A68"/>
    <mergeCell ref="B62:B68"/>
    <mergeCell ref="A34:A40"/>
    <mergeCell ref="A30:A33"/>
    <mergeCell ref="B30:B33"/>
    <mergeCell ref="A16:A22"/>
    <mergeCell ref="B16:B22"/>
    <mergeCell ref="B23:B29"/>
    <mergeCell ref="N1:P1"/>
    <mergeCell ref="N2:P2"/>
    <mergeCell ref="A3:P3"/>
    <mergeCell ref="A5:A7"/>
    <mergeCell ref="B5:B7"/>
    <mergeCell ref="N5:O6"/>
    <mergeCell ref="P5:P7"/>
    <mergeCell ref="D5:E6"/>
    <mergeCell ref="F5:M5"/>
    <mergeCell ref="F6:G6"/>
    <mergeCell ref="C5:C7"/>
    <mergeCell ref="A119:A125"/>
    <mergeCell ref="B119:B125"/>
    <mergeCell ref="H6:I6"/>
    <mergeCell ref="J6:K6"/>
    <mergeCell ref="A23:A29"/>
    <mergeCell ref="B9:B15"/>
    <mergeCell ref="A41:A47"/>
    <mergeCell ref="B41:B47"/>
    <mergeCell ref="B34:B40"/>
    <mergeCell ref="L6:M6"/>
    <mergeCell ref="A9:A15"/>
    <mergeCell ref="A238:A244"/>
    <mergeCell ref="B238:B244"/>
    <mergeCell ref="A245:A251"/>
    <mergeCell ref="B245:B251"/>
    <mergeCell ref="B126:B132"/>
    <mergeCell ref="B133:B139"/>
    <mergeCell ref="A126:A132"/>
    <mergeCell ref="A133:A139"/>
    <mergeCell ref="A161:A167"/>
    <mergeCell ref="B147:B153"/>
    <mergeCell ref="A252:A258"/>
    <mergeCell ref="B252:B258"/>
    <mergeCell ref="A196:A202"/>
    <mergeCell ref="B196:B202"/>
    <mergeCell ref="A203:A209"/>
    <mergeCell ref="B203:B209"/>
    <mergeCell ref="A147:A153"/>
    <mergeCell ref="A154:A160"/>
    <mergeCell ref="A259:A265"/>
    <mergeCell ref="B259:B265"/>
    <mergeCell ref="A266:A272"/>
    <mergeCell ref="B266:B272"/>
    <mergeCell ref="A273:A279"/>
    <mergeCell ref="B273:B279"/>
    <mergeCell ref="A280:A286"/>
    <mergeCell ref="B280:B286"/>
    <mergeCell ref="A287:A293"/>
    <mergeCell ref="B287:B293"/>
    <mergeCell ref="A294:A300"/>
    <mergeCell ref="B294:B300"/>
    <mergeCell ref="A315:A321"/>
    <mergeCell ref="B315:B321"/>
    <mergeCell ref="B357:B363"/>
    <mergeCell ref="A357:A363"/>
    <mergeCell ref="A322:A328"/>
    <mergeCell ref="B322:B328"/>
    <mergeCell ref="A329:A335"/>
    <mergeCell ref="B329:B335"/>
    <mergeCell ref="A336:A342"/>
    <mergeCell ref="B336:B342"/>
    <mergeCell ref="A364:A371"/>
    <mergeCell ref="B364:B371"/>
    <mergeCell ref="A372:A379"/>
    <mergeCell ref="B372:B379"/>
    <mergeCell ref="A380:A387"/>
    <mergeCell ref="B380:B387"/>
    <mergeCell ref="A388:A395"/>
    <mergeCell ref="B388:B395"/>
    <mergeCell ref="A396:A403"/>
    <mergeCell ref="B396:B403"/>
    <mergeCell ref="A404:A411"/>
    <mergeCell ref="B404:B411"/>
    <mergeCell ref="A412:A419"/>
    <mergeCell ref="B412:B419"/>
    <mergeCell ref="A420:A427"/>
    <mergeCell ref="B420:B427"/>
    <mergeCell ref="A428:A435"/>
    <mergeCell ref="B428:B435"/>
    <mergeCell ref="A436:A443"/>
    <mergeCell ref="B436:B443"/>
    <mergeCell ref="A444:A451"/>
    <mergeCell ref="B444:B451"/>
    <mergeCell ref="A452:A459"/>
    <mergeCell ref="B452:B459"/>
    <mergeCell ref="A460:A467"/>
    <mergeCell ref="B460:B467"/>
    <mergeCell ref="B468:B475"/>
    <mergeCell ref="A476:A483"/>
    <mergeCell ref="B476:B483"/>
    <mergeCell ref="A468:A475"/>
    <mergeCell ref="B524:B531"/>
    <mergeCell ref="A484:A491"/>
    <mergeCell ref="B484:B491"/>
    <mergeCell ref="A492:A499"/>
    <mergeCell ref="B492:B499"/>
    <mergeCell ref="A500:A507"/>
    <mergeCell ref="B500:B507"/>
    <mergeCell ref="A548:A555"/>
    <mergeCell ref="A580:A587"/>
    <mergeCell ref="A532:A539"/>
    <mergeCell ref="A540:A547"/>
    <mergeCell ref="B540:B547"/>
    <mergeCell ref="A508:A515"/>
    <mergeCell ref="B508:B515"/>
    <mergeCell ref="A516:A523"/>
    <mergeCell ref="B516:B523"/>
    <mergeCell ref="A524:A531"/>
    <mergeCell ref="B580:B587"/>
    <mergeCell ref="A588:A595"/>
    <mergeCell ref="B588:B595"/>
    <mergeCell ref="A556:A563"/>
    <mergeCell ref="B556:B563"/>
    <mergeCell ref="A564:A571"/>
    <mergeCell ref="B564:B571"/>
    <mergeCell ref="A572:A579"/>
    <mergeCell ref="B572:B579"/>
    <mergeCell ref="A628:A635"/>
    <mergeCell ref="B628:B635"/>
    <mergeCell ref="B668:B675"/>
    <mergeCell ref="A700:A707"/>
    <mergeCell ref="B700:B707"/>
    <mergeCell ref="A636:A643"/>
    <mergeCell ref="B636:B643"/>
    <mergeCell ref="A644:A651"/>
    <mergeCell ref="B644:B651"/>
    <mergeCell ref="B660:B667"/>
    <mergeCell ref="A676:A683"/>
    <mergeCell ref="B676:B683"/>
    <mergeCell ref="A716:A723"/>
    <mergeCell ref="B716:B723"/>
    <mergeCell ref="A724:A731"/>
    <mergeCell ref="B724:B731"/>
    <mergeCell ref="A708:B715"/>
    <mergeCell ref="A684:A691"/>
    <mergeCell ref="B684:B691"/>
    <mergeCell ref="A692:A699"/>
    <mergeCell ref="B692:B699"/>
    <mergeCell ref="B732:B739"/>
    <mergeCell ref="A740:A747"/>
    <mergeCell ref="B740:B747"/>
    <mergeCell ref="A748:A755"/>
    <mergeCell ref="B748:B755"/>
    <mergeCell ref="A732:A739"/>
    <mergeCell ref="B756:B763"/>
    <mergeCell ref="B764:B771"/>
    <mergeCell ref="A756:A763"/>
    <mergeCell ref="A764:A771"/>
    <mergeCell ref="A168:A174"/>
    <mergeCell ref="B168:B174"/>
    <mergeCell ref="A175:A181"/>
    <mergeCell ref="B175:B181"/>
    <mergeCell ref="A182:A188"/>
    <mergeCell ref="B182:B188"/>
    <mergeCell ref="A210:A216"/>
    <mergeCell ref="B210:B216"/>
    <mergeCell ref="A217:A223"/>
    <mergeCell ref="B217:B223"/>
    <mergeCell ref="A343:A349"/>
    <mergeCell ref="B343:B349"/>
    <mergeCell ref="A301:A307"/>
    <mergeCell ref="B301:B307"/>
    <mergeCell ref="A308:A314"/>
    <mergeCell ref="B308:B314"/>
    <mergeCell ref="A224:A230"/>
    <mergeCell ref="B224:B230"/>
    <mergeCell ref="A231:A237"/>
    <mergeCell ref="B231:B237"/>
  </mergeCells>
  <printOptions/>
  <pageMargins left="0.15748031496062992" right="0.1968503937007874" top="0.3937007874015748" bottom="0.21" header="0.31496062992125984" footer="0.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workbookViewId="0" topLeftCell="A1">
      <selection activeCell="A13" sqref="A13:P13"/>
    </sheetView>
  </sheetViews>
  <sheetFormatPr defaultColWidth="9.00390625" defaultRowHeight="12.75"/>
  <cols>
    <col min="1" max="1" width="5.875" style="168" customWidth="1"/>
    <col min="2" max="2" width="18.875" style="168" customWidth="1"/>
    <col min="3" max="3" width="10.75390625" style="168" customWidth="1"/>
    <col min="4" max="4" width="11.625" style="168" customWidth="1"/>
    <col min="5" max="5" width="12.625" style="168" customWidth="1"/>
    <col min="6" max="6" width="8.75390625" style="168" customWidth="1"/>
    <col min="7" max="7" width="9.125" style="168" customWidth="1"/>
    <col min="8" max="8" width="9.625" style="168" customWidth="1"/>
    <col min="9" max="9" width="10.125" style="168" customWidth="1"/>
    <col min="10" max="11" width="9.125" style="168" customWidth="1"/>
    <col min="12" max="12" width="10.00390625" style="168" customWidth="1"/>
    <col min="13" max="13" width="9.125" style="168" customWidth="1"/>
    <col min="14" max="14" width="9.75390625" style="168" customWidth="1"/>
    <col min="15" max="15" width="9.125" style="168" customWidth="1"/>
    <col min="16" max="16" width="11.00390625" style="168" customWidth="1"/>
    <col min="17" max="16384" width="9.125" style="168" customWidth="1"/>
  </cols>
  <sheetData>
    <row r="1" spans="13:16" ht="18" customHeight="1">
      <c r="M1" s="364" t="s">
        <v>762</v>
      </c>
      <c r="N1" s="364"/>
      <c r="O1" s="364"/>
      <c r="P1" s="364"/>
    </row>
    <row r="2" spans="13:16" ht="60.75" customHeight="1">
      <c r="M2" s="365" t="s">
        <v>763</v>
      </c>
      <c r="N2" s="365"/>
      <c r="O2" s="365"/>
      <c r="P2" s="365"/>
    </row>
    <row r="3" spans="15:16" ht="18.75" customHeight="1">
      <c r="O3" s="169"/>
      <c r="P3" s="169"/>
    </row>
    <row r="4" spans="1:16" ht="39.75" customHeight="1">
      <c r="A4" s="366" t="s">
        <v>764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</row>
    <row r="5" spans="1:16" ht="27" customHeight="1">
      <c r="A5" s="170"/>
      <c r="B5" s="170"/>
      <c r="C5" s="170"/>
      <c r="D5" s="170"/>
      <c r="E5" s="170"/>
      <c r="F5" s="170"/>
      <c r="G5" s="170"/>
      <c r="H5" s="367" t="s">
        <v>785</v>
      </c>
      <c r="I5" s="368"/>
      <c r="J5" s="368"/>
      <c r="K5" s="368"/>
      <c r="L5" s="368"/>
      <c r="M5" s="368"/>
      <c r="N5" s="368"/>
      <c r="O5" s="368"/>
      <c r="P5" s="368"/>
    </row>
    <row r="6" spans="1:16" ht="32.25" customHeight="1">
      <c r="A6" s="170"/>
      <c r="B6" s="170"/>
      <c r="C6" s="170"/>
      <c r="D6" s="170"/>
      <c r="E6" s="170"/>
      <c r="F6" s="170"/>
      <c r="G6" s="170"/>
      <c r="H6" s="369" t="s">
        <v>765</v>
      </c>
      <c r="I6" s="365"/>
      <c r="J6" s="365"/>
      <c r="K6" s="365"/>
      <c r="L6" s="365"/>
      <c r="M6" s="365"/>
      <c r="N6" s="365"/>
      <c r="O6" s="365"/>
      <c r="P6" s="365"/>
    </row>
    <row r="7" ht="28.5" customHeight="1">
      <c r="O7" s="168" t="s">
        <v>10</v>
      </c>
    </row>
    <row r="8" spans="1:16" ht="12.75" customHeight="1">
      <c r="A8" s="362" t="s">
        <v>766</v>
      </c>
      <c r="B8" s="362" t="s">
        <v>767</v>
      </c>
      <c r="C8" s="362" t="s">
        <v>768</v>
      </c>
      <c r="D8" s="362" t="s">
        <v>790</v>
      </c>
      <c r="E8" s="362" t="s">
        <v>788</v>
      </c>
      <c r="F8" s="362" t="s">
        <v>769</v>
      </c>
      <c r="G8" s="363"/>
      <c r="H8" s="362" t="s">
        <v>786</v>
      </c>
      <c r="I8" s="362"/>
      <c r="J8" s="362"/>
      <c r="K8" s="362"/>
      <c r="L8" s="362"/>
      <c r="M8" s="362"/>
      <c r="N8" s="370" t="s">
        <v>787</v>
      </c>
      <c r="O8" s="370"/>
      <c r="P8" s="370"/>
    </row>
    <row r="9" spans="1:16" ht="26.25" customHeight="1">
      <c r="A9" s="362"/>
      <c r="B9" s="362"/>
      <c r="C9" s="362"/>
      <c r="D9" s="362"/>
      <c r="E9" s="362"/>
      <c r="F9" s="363"/>
      <c r="G9" s="363"/>
      <c r="H9" s="362"/>
      <c r="I9" s="362"/>
      <c r="J9" s="362"/>
      <c r="K9" s="362"/>
      <c r="L9" s="362"/>
      <c r="M9" s="362"/>
      <c r="N9" s="370"/>
      <c r="O9" s="370"/>
      <c r="P9" s="370"/>
    </row>
    <row r="10" spans="1:16" ht="47.25" customHeight="1">
      <c r="A10" s="373"/>
      <c r="B10" s="373"/>
      <c r="C10" s="373"/>
      <c r="D10" s="373"/>
      <c r="E10" s="373"/>
      <c r="F10" s="172" t="s">
        <v>770</v>
      </c>
      <c r="G10" s="171" t="s">
        <v>771</v>
      </c>
      <c r="H10" s="172" t="s">
        <v>789</v>
      </c>
      <c r="I10" s="172" t="s">
        <v>772</v>
      </c>
      <c r="J10" s="172" t="s">
        <v>37</v>
      </c>
      <c r="K10" s="172" t="s">
        <v>773</v>
      </c>
      <c r="L10" s="172" t="s">
        <v>774</v>
      </c>
      <c r="M10" s="172" t="s">
        <v>775</v>
      </c>
      <c r="N10" s="172" t="s">
        <v>776</v>
      </c>
      <c r="O10" s="172" t="s">
        <v>37</v>
      </c>
      <c r="P10" s="172" t="s">
        <v>38</v>
      </c>
    </row>
    <row r="11" spans="1:16" ht="15" customHeight="1">
      <c r="A11" s="173">
        <v>1</v>
      </c>
      <c r="B11" s="173">
        <v>2</v>
      </c>
      <c r="C11" s="173">
        <v>3</v>
      </c>
      <c r="D11" s="173">
        <v>4</v>
      </c>
      <c r="E11" s="173">
        <v>5</v>
      </c>
      <c r="F11" s="173">
        <v>7</v>
      </c>
      <c r="G11" s="173">
        <v>8</v>
      </c>
      <c r="H11" s="173">
        <v>9</v>
      </c>
      <c r="I11" s="173">
        <v>10</v>
      </c>
      <c r="J11" s="173">
        <v>11</v>
      </c>
      <c r="K11" s="173">
        <v>12</v>
      </c>
      <c r="L11" s="173">
        <v>13</v>
      </c>
      <c r="M11" s="173">
        <v>14</v>
      </c>
      <c r="N11" s="173">
        <v>15</v>
      </c>
      <c r="O11" s="173">
        <v>16</v>
      </c>
      <c r="P11" s="173">
        <v>17</v>
      </c>
    </row>
    <row r="12" spans="1:16" ht="50.25" customHeight="1">
      <c r="A12" s="173">
        <v>1</v>
      </c>
      <c r="B12" s="174" t="s">
        <v>1038</v>
      </c>
      <c r="C12" s="175" t="s">
        <v>777</v>
      </c>
      <c r="D12" s="176"/>
      <c r="E12" s="176">
        <v>60</v>
      </c>
      <c r="F12" s="176"/>
      <c r="G12" s="176"/>
      <c r="H12" s="176">
        <v>60</v>
      </c>
      <c r="I12" s="176">
        <v>60</v>
      </c>
      <c r="J12" s="176">
        <v>60</v>
      </c>
      <c r="K12" s="176"/>
      <c r="L12" s="176"/>
      <c r="M12" s="176"/>
      <c r="N12" s="176">
        <v>60</v>
      </c>
      <c r="O12" s="176">
        <v>60</v>
      </c>
      <c r="P12" s="176"/>
    </row>
    <row r="13" spans="1:16" ht="30.75" customHeight="1">
      <c r="A13" s="177"/>
      <c r="B13" s="178" t="s">
        <v>778</v>
      </c>
      <c r="C13" s="176"/>
      <c r="D13" s="176"/>
      <c r="E13" s="176">
        <f>SUM(E12:E12)</f>
        <v>60</v>
      </c>
      <c r="F13" s="176"/>
      <c r="G13" s="176"/>
      <c r="H13" s="176">
        <f>SUM(H12:H12)</f>
        <v>60</v>
      </c>
      <c r="I13" s="176">
        <f>SUM(I12:I12)</f>
        <v>60</v>
      </c>
      <c r="J13" s="176">
        <f>SUM(J12:J12)</f>
        <v>60</v>
      </c>
      <c r="K13" s="176"/>
      <c r="L13" s="176"/>
      <c r="M13" s="176"/>
      <c r="N13" s="176">
        <f>SUM(N12:N12)</f>
        <v>60</v>
      </c>
      <c r="O13" s="176">
        <f>SUM(O12:O12)</f>
        <v>60</v>
      </c>
      <c r="P13" s="176"/>
    </row>
    <row r="14" spans="1:16" ht="24.75" customHeight="1">
      <c r="A14" s="179"/>
      <c r="B14" s="180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</row>
    <row r="16" spans="2:16" s="181" customFormat="1" ht="15.75">
      <c r="B16" s="371" t="s">
        <v>779</v>
      </c>
      <c r="C16" s="371"/>
      <c r="D16" s="371"/>
      <c r="E16" s="371"/>
      <c r="G16" s="371"/>
      <c r="H16" s="371"/>
      <c r="I16" s="371"/>
      <c r="J16" s="371"/>
      <c r="K16" s="371"/>
      <c r="L16" s="371"/>
      <c r="M16" s="371"/>
      <c r="O16" s="371" t="s">
        <v>780</v>
      </c>
      <c r="P16" s="371"/>
    </row>
    <row r="17" spans="2:16" s="181" customFormat="1" ht="15.75">
      <c r="B17" s="182"/>
      <c r="C17" s="182"/>
      <c r="D17" s="182"/>
      <c r="E17" s="182"/>
      <c r="G17" s="182"/>
      <c r="H17" s="182"/>
      <c r="I17" s="182"/>
      <c r="J17" s="182"/>
      <c r="K17" s="182"/>
      <c r="L17" s="182"/>
      <c r="M17" s="182"/>
      <c r="O17" s="182"/>
      <c r="P17" s="182"/>
    </row>
    <row r="18" spans="2:16" s="181" customFormat="1" ht="15.75">
      <c r="B18" s="182"/>
      <c r="C18" s="182"/>
      <c r="D18" s="182"/>
      <c r="E18" s="182"/>
      <c r="G18" s="182"/>
      <c r="H18" s="182"/>
      <c r="I18" s="182"/>
      <c r="J18" s="182"/>
      <c r="K18" s="182"/>
      <c r="L18" s="182"/>
      <c r="M18" s="182"/>
      <c r="O18" s="182"/>
      <c r="P18" s="182"/>
    </row>
    <row r="19" spans="1:16" s="4" customFormat="1" ht="49.5" customHeight="1">
      <c r="A19" s="372"/>
      <c r="B19" s="372"/>
      <c r="C19" s="372"/>
      <c r="N19" s="361"/>
      <c r="O19" s="361"/>
      <c r="P19" s="361"/>
    </row>
  </sheetData>
  <sheetProtection/>
  <mergeCells count="19">
    <mergeCell ref="B16:E16"/>
    <mergeCell ref="G16:M16"/>
    <mergeCell ref="O16:P16"/>
    <mergeCell ref="A19:C19"/>
    <mergeCell ref="N19:P19"/>
    <mergeCell ref="A8:A10"/>
    <mergeCell ref="B8:B10"/>
    <mergeCell ref="C8:C10"/>
    <mergeCell ref="D8:D10"/>
    <mergeCell ref="E8:E10"/>
    <mergeCell ref="F8:G9"/>
    <mergeCell ref="M1:N1"/>
    <mergeCell ref="O1:P1"/>
    <mergeCell ref="M2:P2"/>
    <mergeCell ref="A4:P4"/>
    <mergeCell ref="H5:P5"/>
    <mergeCell ref="H6:P6"/>
    <mergeCell ref="H8:M9"/>
    <mergeCell ref="N8:P9"/>
  </mergeCells>
  <printOptions/>
  <pageMargins left="0.7086614173228347" right="0.35433070866141736" top="0.22" bottom="0.16" header="0.22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Econ5</cp:lastModifiedBy>
  <cp:lastPrinted>2019-03-15T09:03:28Z</cp:lastPrinted>
  <dcterms:created xsi:type="dcterms:W3CDTF">2007-07-17T01:27:34Z</dcterms:created>
  <dcterms:modified xsi:type="dcterms:W3CDTF">2019-03-15T09:04:02Z</dcterms:modified>
  <cp:category/>
  <cp:version/>
  <cp:contentType/>
  <cp:contentStatus/>
</cp:coreProperties>
</file>