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" sheetId="4" r:id="rId4"/>
  </sheets>
  <definedNames>
    <definedName name="_xlnm.Print_Area" localSheetId="2">'10 средства бюджет'!$A$1:$Q$425</definedName>
    <definedName name="_xlnm.Print_Area" localSheetId="0">'8 показатели '!$A$1:$R$239</definedName>
    <definedName name="_xlnm.Print_Area" localSheetId="1">'9 средства по кодам'!$A$1:$T$906</definedName>
  </definedNames>
  <calcPr fullCalcOnLoad="1"/>
</workbook>
</file>

<file path=xl/sharedStrings.xml><?xml version="1.0" encoding="utf-8"?>
<sst xmlns="http://schemas.openxmlformats.org/spreadsheetml/2006/main" count="4008" uniqueCount="1020">
  <si>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</si>
  <si>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</si>
  <si>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</si>
  <si>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</si>
  <si>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</si>
  <si>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</si>
  <si>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</si>
  <si>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</si>
  <si>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</si>
  <si>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</si>
  <si>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</si>
  <si>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</si>
  <si>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</si>
  <si>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</si>
  <si>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</si>
  <si>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</si>
  <si>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</si>
  <si>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</si>
  <si>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</si>
  <si>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</si>
  <si>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</si>
  <si>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</si>
  <si>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</si>
  <si>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</si>
  <si>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</si>
  <si>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</si>
  <si>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</si>
  <si>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</si>
  <si>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Наименовние ГРБС</t>
  </si>
  <si>
    <t>в том числе по ГРБС:</t>
  </si>
  <si>
    <t>районный бюджет</t>
  </si>
  <si>
    <t>краевой бюджет</t>
  </si>
  <si>
    <t>Муниципальная программа</t>
  </si>
  <si>
    <t>Статус (муниципальная программа, подпрограмма)</t>
  </si>
  <si>
    <t xml:space="preserve"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</t>
  </si>
  <si>
    <t>Наименование муниципальной программы, подпрограммы муниципальной программы</t>
  </si>
  <si>
    <t>бюджеты сельских поселений</t>
  </si>
  <si>
    <t>Подпрограмма 2</t>
  </si>
  <si>
    <t>минуты</t>
  </si>
  <si>
    <t>кв.см</t>
  </si>
  <si>
    <t>услуга</t>
  </si>
  <si>
    <t>079</t>
  </si>
  <si>
    <t>0702</t>
  </si>
  <si>
    <t>%</t>
  </si>
  <si>
    <t>1102</t>
  </si>
  <si>
    <t>0707</t>
  </si>
  <si>
    <t>1003</t>
  </si>
  <si>
    <t>МП "Защита населения и территорий Назаровского района от чрезвычайных ситуаций природного и техногенного характера"</t>
  </si>
  <si>
    <t xml:space="preserve">МП "Развитие транспортной системы" </t>
  </si>
  <si>
    <t xml:space="preserve">МП "Обеспечение доступным и комфортным жильем жителей Назаровского района" </t>
  </si>
  <si>
    <t xml:space="preserve">МП "Развитие культуры" </t>
  </si>
  <si>
    <t xml:space="preserve">Софинансирование расходов на поддержку деятельности муниципальных молодежных центров за счет средств районного бюджета </t>
  </si>
  <si>
    <t>Управление образования администрации Назаровского района</t>
  </si>
  <si>
    <t xml:space="preserve">Подпрограмма 1 </t>
  </si>
  <si>
    <t>0701</t>
  </si>
  <si>
    <t>0709</t>
  </si>
  <si>
    <t>1004</t>
  </si>
  <si>
    <t>0110074080</t>
  </si>
  <si>
    <t>0110074090</t>
  </si>
  <si>
    <t>0110075540</t>
  </si>
  <si>
    <t>0110075640</t>
  </si>
  <si>
    <t>0110075660</t>
  </si>
  <si>
    <t>0110075880</t>
  </si>
  <si>
    <t>0110081260</t>
  </si>
  <si>
    <t>0110081270</t>
  </si>
  <si>
    <t>0130081400</t>
  </si>
  <si>
    <t>Подпрограмма 3</t>
  </si>
  <si>
    <t>Подпрограмма 4</t>
  </si>
  <si>
    <t>Подпрограмма 5</t>
  </si>
  <si>
    <t>0150080010</t>
  </si>
  <si>
    <t>Всего</t>
  </si>
  <si>
    <t>в том числе:</t>
  </si>
  <si>
    <t>внебюджетные источники</t>
  </si>
  <si>
    <t>1</t>
  </si>
  <si>
    <t>не менее 90</t>
  </si>
  <si>
    <t>х</t>
  </si>
  <si>
    <t>руб.</t>
  </si>
  <si>
    <t xml:space="preserve">ед. </t>
  </si>
  <si>
    <t>Минимальный размер бюджетной обеспеченности поселений Назаровского района после выравнивания</t>
  </si>
  <si>
    <t>Доля расходов районного бюджета, формируемых в рамках муниципальных программ муниципального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</si>
  <si>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</si>
  <si>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тыс. руб.</t>
  </si>
  <si>
    <t>Отношение муниципального долга муниципального района к доходам районного бюджета за исключением безвозмездных поступлений</t>
  </si>
  <si>
    <t>Просроченная задолженность по долговым обязательствам муниципального района</t>
  </si>
  <si>
    <t>0110075560</t>
  </si>
  <si>
    <t>0703</t>
  </si>
  <si>
    <t>Х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</si>
  <si>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</si>
  <si>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</si>
  <si>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</si>
  <si>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</si>
  <si>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>юридические лица</t>
  </si>
  <si>
    <t xml:space="preserve">федеральный бюджет    </t>
  </si>
  <si>
    <r>
      <rPr>
        <b/>
        <sz val="9"/>
        <rFont val="Times New Roman"/>
        <family val="1"/>
      </rPr>
      <t xml:space="preserve">Цель1: </t>
    </r>
    <r>
      <rPr>
        <sz val="9"/>
        <rFont val="Times New Roman"/>
        <family val="1"/>
      </rPr>
      <t>Развитие сельских территорий, рост занятости и уровня жизни сельского населения</t>
    </r>
  </si>
  <si>
    <r>
      <t xml:space="preserve">Цель: </t>
    </r>
    <r>
      <rPr>
        <sz val="9"/>
        <rFont val="Times New Roman"/>
        <family val="1"/>
      </rPr>
      <t>Создание благоприятных экономических условий для развития малого и среднего предпринимательства на территории Назаровского района</t>
    </r>
  </si>
  <si>
    <r>
      <t xml:space="preserve">Задача 1. </t>
    </r>
    <r>
      <rPr>
        <sz val="9"/>
        <rFont val="Times New Roman"/>
        <family val="1"/>
      </rPr>
      <t>Инвентаризация, паспортизация, регистрация права собственности на объекты муниципального имущества</t>
    </r>
  </si>
  <si>
    <t>Поддержка отрасли культуры</t>
  </si>
  <si>
    <t>Проведение мероприятий, направленных на профилактику безнадзорности и правонарушений</t>
  </si>
  <si>
    <t>016</t>
  </si>
  <si>
    <t>Администраця Назаровского района</t>
  </si>
  <si>
    <t>0406</t>
  </si>
  <si>
    <t>244</t>
  </si>
  <si>
    <t>243</t>
  </si>
  <si>
    <t>0104</t>
  </si>
  <si>
    <t>0412</t>
  </si>
  <si>
    <t>0410083580</t>
  </si>
  <si>
    <t>0113</t>
  </si>
  <si>
    <t>Администрация Назаровского района</t>
  </si>
  <si>
    <t>1150084710</t>
  </si>
  <si>
    <t>1150084720</t>
  </si>
  <si>
    <t>1150084740</t>
  </si>
  <si>
    <t xml:space="preserve">"Развитие транспортной системы" </t>
  </si>
  <si>
    <t>0408</t>
  </si>
  <si>
    <t>811</t>
  </si>
  <si>
    <t>0405</t>
  </si>
  <si>
    <t>1220075180</t>
  </si>
  <si>
    <t>1230075170</t>
  </si>
  <si>
    <t>121</t>
  </si>
  <si>
    <t>129</t>
  </si>
  <si>
    <t>360</t>
  </si>
  <si>
    <t>0501</t>
  </si>
  <si>
    <t>0950084560</t>
  </si>
  <si>
    <t>0950084570</t>
  </si>
  <si>
    <t>0950084580</t>
  </si>
  <si>
    <t>1550087040</t>
  </si>
  <si>
    <t>0750084100</t>
  </si>
  <si>
    <t>113</t>
  </si>
  <si>
    <t>350</t>
  </si>
  <si>
    <t>611</t>
  </si>
  <si>
    <t>612</t>
  </si>
  <si>
    <t xml:space="preserve">"Развитие культуры" </t>
  </si>
  <si>
    <t>0801</t>
  </si>
  <si>
    <t>0804</t>
  </si>
  <si>
    <t>0620083760</t>
  </si>
  <si>
    <t>540</t>
  </si>
  <si>
    <t>0630083840</t>
  </si>
  <si>
    <t>0630083850</t>
  </si>
  <si>
    <t>0630083860</t>
  </si>
  <si>
    <t>0630083870</t>
  </si>
  <si>
    <t>0630083880</t>
  </si>
  <si>
    <t>0810074560</t>
  </si>
  <si>
    <t>0810081260</t>
  </si>
  <si>
    <t>0810081270</t>
  </si>
  <si>
    <t>08100S4560</t>
  </si>
  <si>
    <t>0820084220</t>
  </si>
  <si>
    <t>0820084230</t>
  </si>
  <si>
    <t>322</t>
  </si>
  <si>
    <t>0840084310</t>
  </si>
  <si>
    <t>0502</t>
  </si>
  <si>
    <t>0505</t>
  </si>
  <si>
    <t>853</t>
  </si>
  <si>
    <t>0350075700</t>
  </si>
  <si>
    <t>0340083300</t>
  </si>
  <si>
    <t>111</t>
  </si>
  <si>
    <t>119</t>
  </si>
  <si>
    <t>0110083440</t>
  </si>
  <si>
    <t xml:space="preserve">федеральный бюджет </t>
  </si>
  <si>
    <t xml:space="preserve">бюджеты сельских поселений </t>
  </si>
  <si>
    <t>Муниципльная программа</t>
  </si>
  <si>
    <t>"Управление муниципальными финансами"</t>
  </si>
  <si>
    <t>Финансовое управление администрации Назаровского района</t>
  </si>
  <si>
    <t>094</t>
  </si>
  <si>
    <t>"Управление муниципальным долгом"</t>
  </si>
  <si>
    <t>0106</t>
  </si>
  <si>
    <t>Подрограмма 2</t>
  </si>
  <si>
    <t>Подрограмма 3</t>
  </si>
  <si>
    <t xml:space="preserve">Подпрограмма 1. </t>
  </si>
  <si>
    <t xml:space="preserve">Подпрограмма 2 </t>
  </si>
  <si>
    <t xml:space="preserve">Подпрограмма 3 </t>
  </si>
  <si>
    <t>Оформление справки о зарегистрированных правах</t>
  </si>
  <si>
    <t>Оценка муниципального имущества</t>
  </si>
  <si>
    <t xml:space="preserve">Подпроограмма 2 </t>
  </si>
  <si>
    <t xml:space="preserve">Мероприятие 1 </t>
  </si>
  <si>
    <t>Софинансирование расходов из районного бюджета на поддержку отрасли культуры за счет средств федерального бюджета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</si>
  <si>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</t>
  </si>
  <si>
    <t>0630083440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</si>
  <si>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</si>
  <si>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0630010310</t>
  </si>
  <si>
    <t>852</t>
  </si>
  <si>
    <t>Информация о целевых показателях и показателях результативности муниципальной программы Назаровского района</t>
  </si>
  <si>
    <t xml:space="preserve">"Развитие малого и среднего предпринимательства на территории Назаровского района" </t>
  </si>
  <si>
    <t>06100L5190</t>
  </si>
  <si>
    <t>0630083890</t>
  </si>
  <si>
    <t>03100S5710</t>
  </si>
  <si>
    <t>0350083440</t>
  </si>
  <si>
    <t>01400S8400</t>
  </si>
  <si>
    <r>
      <t xml:space="preserve">по:  </t>
    </r>
    <r>
      <rPr>
        <u val="single"/>
        <sz val="12"/>
        <rFont val="Times New Roman"/>
        <family val="1"/>
      </rPr>
      <t>МКУ служба "Заказчик" Назаровского района</t>
    </r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</si>
  <si>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</si>
  <si>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</si>
  <si>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</si>
  <si>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</si>
  <si>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по ПСД (в ценах        ___г.)</t>
  </si>
  <si>
    <t>в ценах контракта</t>
  </si>
  <si>
    <t>в ценах контракта, всего в том числе</t>
  </si>
  <si>
    <t>аванс</t>
  </si>
  <si>
    <t xml:space="preserve"> краевой бюджеты</t>
  </si>
  <si>
    <t>ввод в действие (квартал)</t>
  </si>
  <si>
    <t>всего, в том числе</t>
  </si>
  <si>
    <t>единица</t>
  </si>
  <si>
    <t xml:space="preserve">Итого </t>
  </si>
  <si>
    <t>Мощность</t>
  </si>
  <si>
    <t>0110010480</t>
  </si>
  <si>
    <t>013007649Г</t>
  </si>
  <si>
    <t>013007649Д</t>
  </si>
  <si>
    <t>0130081470</t>
  </si>
  <si>
    <t>0130081460</t>
  </si>
  <si>
    <t>0120081300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</si>
  <si>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</si>
  <si>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0150080210</t>
  </si>
  <si>
    <t>06300S7450</t>
  </si>
  <si>
    <t>0630010490</t>
  </si>
  <si>
    <t>0630081280</t>
  </si>
  <si>
    <t>Количество граждан, ведущих личное подсобное хозяйство и участвующих в подпрограмме, погасивших кредитные обязательства, полученные до 2016 года</t>
  </si>
  <si>
    <t>чел.</t>
  </si>
  <si>
    <t>Количество молодых семей и молодых специалистов, проживающих в сельской местности, улучшивших жилищные условия</t>
  </si>
  <si>
    <t>Количество обратившихся с укусами безнадзорных животных</t>
  </si>
  <si>
    <t>Доля исполненных бюджетных ассигнований, предусмотренных в програмном виде</t>
  </si>
  <si>
    <t>не менее 93</t>
  </si>
  <si>
    <t>Транспортная подвижность населения (количество поездок/количество жителей)</t>
  </si>
  <si>
    <t>поездок/чел</t>
  </si>
  <si>
    <t>чел/ед.ДТП</t>
  </si>
  <si>
    <t xml:space="preserve">МП "Развитие малого и среднего предпринимательства на территории Назаровского района" </t>
  </si>
  <si>
    <t>ед.</t>
  </si>
  <si>
    <t>1150084770</t>
  </si>
  <si>
    <t>0310075710</t>
  </si>
  <si>
    <t>% от потребности</t>
  </si>
  <si>
    <t>Доля детей, привлекаемых к участию в творческих мероприятиях в общем числе детей</t>
  </si>
  <si>
    <t>экз.</t>
  </si>
  <si>
    <t>Число участников клубных формирований для детей в возрасте до 14 лет включительно</t>
  </si>
  <si>
    <t>Количество посетителей на платных мероприятиях</t>
  </si>
  <si>
    <t>Организация и проведение общерайонных культурно-досуговых мероприятий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</si>
  <si>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</si>
  <si>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Снижение потерь энергоресурсов в инженерных сетях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</si>
  <si>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</si>
  <si>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</si>
  <si>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</si>
  <si>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</si>
  <si>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Доля исполненных бюджетных ассигнований, предусмотренных в муниципальной  программе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</si>
  <si>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</si>
  <si>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Доля устраненных недостатков от общего числа выявленных при обследовании жилищного фонда</t>
  </si>
  <si>
    <t>не менее 80,5</t>
  </si>
  <si>
    <t>не менее 81</t>
  </si>
  <si>
    <t>не менее 82</t>
  </si>
  <si>
    <t>кол-во объектов</t>
  </si>
  <si>
    <t>Мероприятие 2</t>
  </si>
  <si>
    <t>Число аварий в системах водоснабжения, водоотведения и очистки сточных вод</t>
  </si>
  <si>
    <t>аварий на 1000 км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</si>
  <si>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</si>
  <si>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</si>
  <si>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Подключение дополнительных электрических нагрузок</t>
  </si>
  <si>
    <t>Мвт</t>
  </si>
  <si>
    <t xml:space="preserve">Снижение темпов износа объектов коммунальной инфраструктуры </t>
  </si>
  <si>
    <t xml:space="preserve">Выполнение кадастровых работ и
формирование земельных участков под объектами недвижимости 
(межевание и кадастровый учет)
</t>
  </si>
  <si>
    <t xml:space="preserve">Расчет экономически  обоснованных величин коэффициентов вида разрешенного использования земельного участка и 
Коэффициентов, учитывающих категории арендаторов  (К1 и  К2)
</t>
  </si>
  <si>
    <t>Количество спортивных сооружений Назаровского района</t>
  </si>
  <si>
    <t>Единовременная пропускная способность спортивных сооружений Назаровского района</t>
  </si>
  <si>
    <t>Численность лиц, систематически занимающихся физической культурой и спортом, всего</t>
  </si>
  <si>
    <t>Количество участников официальных физкультурных мероприятий и спортивных соревнований, проводимых на территории Назаровского района, согласно календарному плану официальных физкультурных мероприятий и спортивных мероприятий Назаровского района официальных физкультурных мероприятий и спортивных соревнований межрегионального, всероссийского, международного уровня, проводимых на территории Красноярского края</t>
  </si>
  <si>
    <t>Обеспеченность спортивными сооружениями</t>
  </si>
  <si>
    <t>Количество оборудованных мест (площадок) накопления твердых коммунальных отходов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</si>
  <si>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</si>
  <si>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</si>
  <si>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</si>
  <si>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</si>
  <si>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</si>
  <si>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</si>
  <si>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</si>
  <si>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</si>
  <si>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</si>
  <si>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</si>
  <si>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</si>
  <si>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</si>
  <si>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</si>
  <si>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</si>
  <si>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</si>
  <si>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</si>
  <si>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</si>
  <si>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</si>
  <si>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</si>
  <si>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</si>
  <si>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</si>
  <si>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</si>
  <si>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</si>
  <si>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</si>
  <si>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</si>
  <si>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</si>
  <si>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</si>
  <si>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</si>
  <si>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Количество объектов недвижимости (ОКС), на которые получены свидетельства о государственной регистрации права муниципальной собственности</t>
  </si>
  <si>
    <t>Количество земельных участков, на которые получены свидетельства о государственной регистрации права муниципальной собственности</t>
  </si>
  <si>
    <t>1550087020</t>
  </si>
  <si>
    <t>Доля убыточных организаций жилищно-коммунального хозяйства</t>
  </si>
  <si>
    <t>Уровень износа коммунальной инфраструктуры</t>
  </si>
  <si>
    <t>Динамика энергоемкости валового регионального продукта</t>
  </si>
  <si>
    <t>кг у. т.</t>
  </si>
  <si>
    <t>не менее 83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</si>
  <si>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</si>
  <si>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 xml:space="preserve"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</si>
  <si>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0310083080</t>
  </si>
  <si>
    <t>Мероприятие 1</t>
  </si>
  <si>
    <t>Мероприятие 3</t>
  </si>
  <si>
    <t>Мероприятие 4</t>
  </si>
  <si>
    <t>ед</t>
  </si>
  <si>
    <t>Поддержка деятельности муниципальных молодежных центров за счет средств краевого бюджета</t>
  </si>
  <si>
    <t>08200S4540</t>
  </si>
  <si>
    <t>08300L4970</t>
  </si>
  <si>
    <t>0550083700</t>
  </si>
  <si>
    <t>0110080010</t>
  </si>
  <si>
    <t>0110080030</t>
  </si>
  <si>
    <t>0110081100</t>
  </si>
  <si>
    <t>Расходы на погашение кредиторской задолженности прошлых лет</t>
  </si>
  <si>
    <t>0110081280</t>
  </si>
  <si>
    <t>01100S5630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</si>
  <si>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</si>
  <si>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0110088130</t>
  </si>
  <si>
    <t xml:space="preserve">Оплата стоимости путевок для детей в краевые государственные и негосударственные организации отдыха детей и оздоровления, зарегистрированные на территории края, муниципальные лагеря за счет средств родительской платы </t>
  </si>
  <si>
    <t>0150010210</t>
  </si>
  <si>
    <t>0150010380</t>
  </si>
  <si>
    <t>0150081280</t>
  </si>
  <si>
    <t>Количество посещений муниципальных библиотек (на 1 жителя в год)</t>
  </si>
  <si>
    <t xml:space="preserve">Доля  библиотек, подключенных к сети Интернет, в общем количестве общедоступных библиотек </t>
  </si>
  <si>
    <t>Количество библиографических записей в сводном электронном каталоге МБУК "ЦБС Назаровского района"</t>
  </si>
  <si>
    <t>Обследование объектов жилищно-коммунального хозяйства</t>
  </si>
  <si>
    <t>0310083090</t>
  </si>
  <si>
    <t>0810010380</t>
  </si>
  <si>
    <t>Обеспечение материальными ресурсами Назаровского района для ликвидации ЧС</t>
  </si>
  <si>
    <t>Комплектование книжных фондов муниципальных библиотек за счет средств краевого бюджета</t>
  </si>
  <si>
    <t>0610074880</t>
  </si>
  <si>
    <t>0630088180</t>
  </si>
  <si>
    <t>06300L4670</t>
  </si>
  <si>
    <t xml:space="preserve"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</t>
  </si>
  <si>
    <t>Удельный вес численности населения в возрасте 5-18 лет, охваченного образованием, в общей численности населения в возрасте 5-18 лет;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</si>
  <si>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Назаровского района (с учетом групп кратковременного пребывания);</t>
  </si>
  <si>
    <t>Удельный вес воспитанников дошкольных образовательных учреждений, расположенных на территории Назаровского района в возрасте от 3 до 7 лет,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Назаровского района;</t>
  </si>
  <si>
    <t>Доля педагогов, прошедших повышение квалификации для обеспечения качества дошкольного образования;</t>
  </si>
  <si>
    <t>Удельный вес муниципальных дошкольных образовательных учреждений, в которых оценка деятельности дошкольных образовательных учреждений,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учреждений в рамках муниципального задания (не менее чем в 80% дошкольных учреждений);</t>
  </si>
  <si>
    <t xml:space="preserve">Отношение среднего балла ЕГЭ (в расчете на 1 предмет) в 10 % школах Красноярского края с лучшими результатами ЕГЭ к среднему баллу ЕГЭ (в расчете на 1 предмет) в 10 % школ Назаровского района с худшими результатами ЕГЭ; 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</si>
  <si>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</t>
  </si>
  <si>
    <t>Доля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общем численности образовательных учреждений, реализующих программы общего образования;</t>
  </si>
  <si>
    <t>Доля образовательных учреждений (обеспечивающих совместное обучение инвалидов и лиц, имеющих нарушения) в общем количестве образовательных учреждений, реализующих программы общего образования;</t>
  </si>
  <si>
    <t>Доля детей с 1,5 до 3-х лет, охваченных услугами дошкольного образования;</t>
  </si>
  <si>
    <t>Доля учителей, освоивших методику преподавания по современным (межпредметным) технологиям и реализующих ее в образовательном процессе, в общей численности учителей;</t>
  </si>
  <si>
    <t>Доля образовательных учреждений, в которых разработаны и реализуются мероприятия по повышению качества образования в общеобразовательных учреждениях, показавших низкие образовательные результаты по итогам учебного года, и в общеобразовательных учреждениях, функционирующих в неблагоприятных социальных условиях, в общем количестве образовательных учреждений;</t>
  </si>
  <si>
    <t>Доля педагогических работников образовательных учреждений, прошедших переподготовку или повышение квалификации по вопросам образования обучающихся с ограниченными возможностями здоровья и инвалидностью, в общей численности педагогических работников, работающих с детьми с ограниченными возможностями здоровья;</t>
  </si>
  <si>
    <t>Доля образовательных учреждений, реализующих 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программы;</t>
  </si>
  <si>
    <t>Доля образовательных учреждений, реализующих  образовательные программы в сетевой форме;</t>
  </si>
  <si>
    <t>Доля образовательных учреждений, реализующих проекты по созданию образовательной среды для выполнения требований к результатам федеральных государственных образовательных стандартов, концепций школьного филологического образования, школьного географического образования, школьного технологического образования, школьного образования в сфере иностранных языков,  историко-культурного стандарта, использованию учебного и лабораторного оборудования;</t>
  </si>
  <si>
    <t>Доля образовательных учреждений, использующих в деятельности  частно-государственные отношения;</t>
  </si>
  <si>
    <t>Доля образовательных учреждений, участвующих в конкурсных/грантовых мероприятиях по апробации и внедрению современных образовательных технологий;</t>
  </si>
  <si>
    <t>Доля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 занятых в системе дополнительного образования;</t>
  </si>
  <si>
    <t>Доля воспитанников и обучающихся, вовлечённых в активную социальную практику в общем количестве;</t>
  </si>
  <si>
    <t>Доля образовательных учреждений, реализующих программы развития воспитания в рамках муниципальной программы на основе взаимодействия образовательных учреждений, учреждений дополнительного образования, учреждений культуры, родительской общественности;</t>
  </si>
  <si>
    <t>Доля образовательных учреждений, имеющих систематически работающие службы медиации;</t>
  </si>
  <si>
    <t>Доля образовательных учреждений, реализующих программы начального, основного и среднего общего образования, реализуют общеобразовательные программы в сетевой форме;</t>
  </si>
  <si>
    <t>Доля детей в возрасте от 5 до 18 лет, охваченных дополнительным образованием;</t>
  </si>
  <si>
    <t>Доля образовательных учреждений, осуществляющих организацию отдыха и оздоровления детей, дополнительного образования детей в рамках образовательных программ, реализуемых в каникулярные периоды;</t>
  </si>
  <si>
    <t>Доля учащихся образовательных учреждений, победителей и призеров зональных, региональных и всероссийских мероприятий, направленных на выявление и развитие творческих и интеллектуальных способностей;</t>
  </si>
  <si>
    <t>Доля образовательных учреждений, внедряющих систему программирующего мониторинга и независимой системы оценки качества образования;</t>
  </si>
  <si>
    <t>Обеспечение реализации образовательной программы педагогами в соответствии с профессиональным образованием;</t>
  </si>
  <si>
    <t>29</t>
  </si>
  <si>
    <t>Доля педагогов, прошедших  повышение квалификации для обеспечения качества школьного образования;</t>
  </si>
  <si>
    <t>30</t>
  </si>
  <si>
    <t>31</t>
  </si>
  <si>
    <t>Доля молодых педагогов закрепившихся в образовательных учреждениях от числа прибывших в течение 3-х лет;</t>
  </si>
  <si>
    <t>32</t>
  </si>
  <si>
    <t>Доля учителей образовательных организаций, вовлеченных в национальную систему профессионального роста педагогических работников;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</si>
  <si>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</si>
  <si>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</si>
  <si>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</si>
  <si>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</si>
  <si>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</si>
  <si>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</si>
  <si>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</si>
  <si>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</si>
  <si>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</si>
  <si>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</si>
  <si>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</si>
  <si>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</si>
  <si>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</si>
  <si>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</si>
  <si>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</si>
  <si>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</si>
  <si>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</si>
  <si>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</si>
  <si>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</si>
  <si>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</si>
  <si>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</si>
  <si>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</si>
  <si>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Доля педагогических работников, прошедших добровольную независимую оценку квалификации;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</si>
  <si>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профиля;</t>
  </si>
  <si>
    <t>Обновлено содержание и методы обучения предметной области "Технология" и других предметных областей;</t>
  </si>
  <si>
    <t>да/нет</t>
  </si>
  <si>
    <t>Доля детей, охваченных организованным подвозом в общей численности школьников, нуждающихся в предоставлении данной услуги;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</si>
  <si>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профиля;</t>
  </si>
  <si>
    <t>Доля участников открытых онлайн-уроков, реализуемых с учетом опыта цыкла открытых уроков "Проектория", "Уроки настоящего" или иных аналогичных по возможностям, функциям и результатам проектах, направленных на раннюю профориентацию в общей численности обучающихся;</t>
  </si>
  <si>
    <t>Число обучающихся, получивших рекомендации по построению индивидуального учебного плана в соответствии с выбранными профессиональными компитенциями (профессиональными областями деятельности), в том числе по итогам участия в проекте "Билет в будущее" в общей численности учащихся, нарастающим итогом;</t>
  </si>
  <si>
    <t>Число детей (учащихся 6-11 классов), участвующих в проекте "Билет в будущее" (зарегистрированных на платформе проекта);</t>
  </si>
  <si>
    <t>Доля муниципальных образований, обеспечивающих деятельность детских технопарков "Кванториум" (мобильных технопарков "Кванториум")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направленности, соответствующих приоритетным направлениям технологического развития Российской Федерации;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</si>
  <si>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попичения родителей, в том числе с привлечением некоммерческих организаций; (ед. нарастающим итогом с 2019 года)</t>
  </si>
  <si>
    <t>Доля граждан, положительно оценивающих качество услуг психолого-педагогической, методической консультативной помощи, от общего числа обратившихся за получением услуги;</t>
  </si>
  <si>
    <t>Доля обучающихся по программам общего образования, дополнительного образования для детей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программам;</t>
  </si>
  <si>
    <t>Доля образовательных организаций, реализующих программы общего образования,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организаций;</t>
  </si>
  <si>
    <t>Доля обучающихся по программам общего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</si>
  <si>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 Российской Федерации"), в общем числе педагогических работников общего образования;</t>
  </si>
  <si>
    <t>Доля детей школьного возраста, охваченных организованным отдыхом и оздоровлением в каникулярный период;</t>
  </si>
  <si>
    <t>Доля образовательных учреждений, реализующих программы общего образования, выполняющих перспективные планы по достижению требуемого уровня материально-технического обеспечения энергосбережения, пожарной и электробезопасносности, требований санитарных правил и норм;</t>
  </si>
  <si>
    <t>Доля образовательных учреждений, в которых созданы и функционируют системы оценки качества дошкольного образования, начального общего, основного общего и среднего общего образования, в общем количестве образовательных учреждений района;</t>
  </si>
  <si>
    <t>Количество проведенных в соответствии с законодательством процедур мониторинга выполнения муниципального задания учреждениями, осуществляющими образовательную деятельность;</t>
  </si>
  <si>
    <t>Своевременное доведение главным распорядителем бюджетных средств, лимитов, бюджетных обязятельств до подведомственных учреждений, предусмотренных решением Назаровского районного Совета депутатов "О районном бюджете на очередной финансовый год и плановый период";</t>
  </si>
  <si>
    <t>Соблюдение сроков предоставления годовой бюджетной отчетности;</t>
  </si>
  <si>
    <t>Своевременность утверждения муниципальных заданий подведомственным Управлению образования учреждениям на текущий финансовый год и плановый период.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</si>
  <si>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</si>
  <si>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</si>
  <si>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</si>
  <si>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</si>
  <si>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</si>
  <si>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</si>
  <si>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</si>
  <si>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</si>
  <si>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</si>
  <si>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</si>
  <si>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</si>
  <si>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</si>
  <si>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</si>
  <si>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</si>
  <si>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2020 (текущий год)</t>
  </si>
  <si>
    <t>"Развитие образования"</t>
  </si>
  <si>
    <t xml:space="preserve">"Развитие физической культуры и спорта Назаровского района" </t>
  </si>
  <si>
    <t>"Развитие молодежной политики Назаровского района"</t>
  </si>
  <si>
    <t xml:space="preserve">Подпрограмма 4 </t>
  </si>
  <si>
    <t>"Развитие сельского хозяйства"</t>
  </si>
  <si>
    <t>Муниципальнаяя программа</t>
  </si>
  <si>
    <t>План на  2020 год</t>
  </si>
  <si>
    <t>Финансирование за 2020г.</t>
  </si>
  <si>
    <t>за 2020 г. (нарастающим итогом)</t>
  </si>
  <si>
    <t>2019 (отчетный год)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</si>
  <si>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</si>
  <si>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</si>
  <si>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</si>
  <si>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</si>
  <si>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</si>
  <si>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</si>
  <si>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</si>
  <si>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</si>
  <si>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</si>
  <si>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</si>
  <si>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Мероприятие 15</t>
  </si>
  <si>
    <t>Мероприятие 16</t>
  </si>
  <si>
    <t xml:space="preserve"> </t>
  </si>
  <si>
    <t>Мероприятие 23</t>
  </si>
  <si>
    <t>Мероприятие 24</t>
  </si>
  <si>
    <t>Мероприятие 25</t>
  </si>
  <si>
    <t>Мероприятие 26</t>
  </si>
  <si>
    <t>Мероприятие 34</t>
  </si>
  <si>
    <t>Приложение № 1 к годовому отчету</t>
  </si>
  <si>
    <t>Приложение № 4 к годовому отчету</t>
  </si>
  <si>
    <t>МП "Реформирование и модернизация жилищно-коммунального хозяйства и повышение энергетической эффективности"</t>
  </si>
  <si>
    <r>
      <t>Цель:</t>
    </r>
    <r>
      <rPr>
        <sz val="9"/>
        <rFont val="Times New Roman"/>
        <family val="1"/>
      </rPr>
      <t xml:space="preserve"> Обеспечение населения Назаровского района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услуг, формирование целостности эффективной системы управления энергосбережением и повышением энергетической эффективности.</t>
    </r>
  </si>
  <si>
    <r>
      <t xml:space="preserve">Задача 1. </t>
    </r>
    <r>
      <rPr>
        <sz val="9"/>
        <rFont val="Times New Roman"/>
        <family val="1"/>
      </rPr>
      <t>Развитие, модернизация и капитальный ремонт объектов коммунальной инфраструктуры и жилищного фонда Назаровского района</t>
    </r>
  </si>
  <si>
    <r>
      <t xml:space="preserve">Подпрограмма 1 </t>
    </r>
    <r>
      <rPr>
        <sz val="9"/>
        <rFont val="Times New Roman"/>
        <family val="1"/>
      </rPr>
      <t>"Развитие и модернизация объектов коммунальной инфраструктуры Назаровского района"</t>
    </r>
  </si>
  <si>
    <r>
      <t xml:space="preserve">Задача 5. </t>
    </r>
    <r>
      <rPr>
        <sz val="9"/>
        <rFont val="Times New Roman"/>
        <family val="1"/>
      </rPr>
      <t>Создать муниципальную образовательную и творческую среду, влияющую на формироавние школьного уклада, направленного на создание атмосферы отношения к образованию, как общечеловеческой ценности, поддерживающей ответственное отношение к учебно-позновательной деятельности, воспитания гражданственности, позитивной коммуникации, толерантности обучающихся.</t>
    </r>
  </si>
  <si>
    <r>
      <t xml:space="preserve">Задача 4. </t>
    </r>
    <r>
      <rPr>
        <sz val="9"/>
        <rFont val="Times New Roman"/>
        <family val="1"/>
      </rPr>
      <t>Создать условия для совершенствования кадрового ресурса образовательных учреждений, обеспечивающего необходимое качество образования детей и молодежи, соответствующее потребностям граждан</t>
    </r>
  </si>
  <si>
    <r>
      <t xml:space="preserve">Задача 3. </t>
    </r>
    <r>
      <rPr>
        <sz val="9"/>
        <rFont val="Times New Roman"/>
        <family val="1"/>
      </rPr>
      <t>Обеспечить функционирование системы мониторинга оценки качества общего образования на муниципальном уровне (включая дополнительное).</t>
    </r>
  </si>
  <si>
    <r>
      <t xml:space="preserve">Задача 2. </t>
    </r>
    <r>
      <rPr>
        <sz val="9"/>
        <rFont val="Times New Roman"/>
        <family val="1"/>
      </rPr>
      <t>Совершенствовать обустройство муниципального образовательного пространства, способствующего становлению новой педагогической практики, повышению доступности и качества образования.</t>
    </r>
  </si>
  <si>
    <r>
      <t xml:space="preserve">Цель: </t>
    </r>
    <r>
      <rPr>
        <sz val="9"/>
        <rFont val="Times New Roman"/>
        <family val="1"/>
      </rPr>
      <t>Создание условий в деятельности муниципальной системы образования способствующих формированию личности: способной адаптироваться в условиях динамично развивающегося современного мира и специфики социально-экономических возможностей территории района и кра; умеющей в коммуникации и сотрудничестве ставить цели и планировать их достижение на продуктивном уровне; способной на основе понимания своих сильных и слабых личностных качеств принимать самостоятельные ответственные решения; имеющей высокий уровень готовности к жизненному и профессиональному самоопределению.</t>
    </r>
  </si>
  <si>
    <r>
      <t xml:space="preserve">Задача 1.  </t>
    </r>
    <r>
      <rPr>
        <sz val="9"/>
        <rFont val="Times New Roman"/>
        <family val="1"/>
      </rPr>
      <t>Создать в системе дошкольного, общего и дополнительного образования условия для равных возможностей при получении современного качественного образования, позитивной социализации детей и отдыха, оздоровления детей в летний период.</t>
    </r>
  </si>
  <si>
    <t xml:space="preserve"> теплоснабжение</t>
  </si>
  <si>
    <t xml:space="preserve"> водоснабжение </t>
  </si>
  <si>
    <t xml:space="preserve"> водоотведение</t>
  </si>
  <si>
    <r>
      <rPr>
        <b/>
        <sz val="9"/>
        <rFont val="Times New Roman"/>
        <family val="1"/>
      </rPr>
      <t xml:space="preserve">Подпрограмма 2 </t>
    </r>
    <r>
      <rPr>
        <sz val="9"/>
        <rFont val="Times New Roman"/>
        <family val="1"/>
      </rPr>
      <t xml:space="preserve">«Обеспечение населения Назаровского района чистой питьевой  водой» 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</si>
  <si>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>. Внедрение рыночных механизмов жилищно-коммунального хозяйства и обеспечение доступности предоставляемых коммунальных услуг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</si>
  <si>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"Обеспечение реализации муниципальной программы и прочие мероприятия"</t>
    </r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</si>
  <si>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Предупреждение ситуаций, которые могут привести к нарушению функционирования систем жизнеобеспечения населения</t>
    </r>
  </si>
  <si>
    <r>
      <rPr>
        <b/>
        <sz val="9"/>
        <rFont val="Times New Roman"/>
        <family val="1"/>
      </rPr>
      <t>Задача 4</t>
    </r>
    <r>
      <rPr>
        <sz val="9"/>
        <rFont val="Times New Roman"/>
        <family val="1"/>
      </rPr>
      <t>. Обеспечение реализации муниципальной программы</t>
    </r>
  </si>
  <si>
    <t>не менее 84</t>
  </si>
  <si>
    <t xml:space="preserve">МП "Развитие физической культуры и спорта Назаровского района" </t>
  </si>
  <si>
    <r>
      <t>Цель:</t>
    </r>
    <r>
      <rPr>
        <sz val="9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 и спортом.</t>
    </r>
  </si>
  <si>
    <r>
      <t xml:space="preserve">Задача 1. </t>
    </r>
    <r>
      <rPr>
        <sz val="9"/>
        <rFont val="Times New Roman"/>
        <family val="1"/>
      </rPr>
      <t>Обеспечение развития массовой физической культуры на территории Назаровского района</t>
    </r>
  </si>
  <si>
    <t>Доля граждан Назаровского района, систематически занимающихся физической культурой и спортомв общей численности населения</t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</si>
  <si>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"Развитие массовой физической культуры и спорта"</t>
    </r>
  </si>
  <si>
    <r>
      <t xml:space="preserve">Цель: </t>
    </r>
    <r>
      <rPr>
        <sz val="9"/>
        <rFont val="Times New Roman"/>
        <family val="1"/>
      </rPr>
      <t>Снижение негативного воздействия твердых коммунальных отходов на окружающую среду и здоровье человека</t>
    </r>
  </si>
  <si>
    <r>
      <t xml:space="preserve">Задача: </t>
    </r>
    <r>
      <rPr>
        <sz val="9"/>
        <rFont val="Times New Roman"/>
        <family val="1"/>
      </rPr>
      <t>Обеспечение современной системой сбора твердых коммунальных отходов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</si>
  <si>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Повышение доступности жилья и качества жилищного обеспечения населения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</si>
  <si>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Обеспечение документами территориального планирования сельских поселений Назаровского района</t>
    </r>
  </si>
  <si>
    <r>
      <t xml:space="preserve">Подпрограмма 1 </t>
    </r>
    <r>
      <rPr>
        <sz val="9"/>
        <rFont val="Times New Roman"/>
        <family val="1"/>
      </rPr>
      <t>"Территориальное планирование, градостроительное занирование и документация по планировке территории Назаровского района"</t>
    </r>
  </si>
  <si>
    <t>Разработка (внесение изменений) схемы территориального планирования Назаровского района (создание условий для рационального и эффективного управления территорией района)</t>
  </si>
  <si>
    <t xml:space="preserve">МП "Развитие молодежной политики Назаровского района" </t>
  </si>
  <si>
    <r>
      <t>Подпрограмма 1 "</t>
    </r>
    <r>
      <rPr>
        <sz val="9"/>
        <rFont val="Times New Roman"/>
        <family val="1"/>
      </rPr>
      <t>Развитие молодежной политики"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</si>
  <si>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Создание условий успешной социализации и эффективной самореализации молодежи Назаровского района    </t>
    </r>
  </si>
  <si>
    <r>
      <t>Подпроограмма 2 "</t>
    </r>
    <r>
      <rPr>
        <sz val="9"/>
        <rFont val="Times New Roman"/>
        <family val="1"/>
      </rPr>
      <t>Повышение гражданской активности молодежи в решении задач социально- экономического развития района"</t>
    </r>
  </si>
  <si>
    <t>Количество созданных рабочих мест для несовершеннолетних граждан, проживающих в Назаровском районе</t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</si>
  <si>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 xml:space="preserve">Государственная поддержка в решении жилищной проблемы молодых семей, признанных в установленном порядке, нуждающимися в улучшении  жилищных условий         </t>
    </r>
  </si>
  <si>
    <r>
      <t>Подпрограмма 3 "</t>
    </r>
    <r>
      <rPr>
        <sz val="9"/>
        <rFont val="Times New Roman"/>
        <family val="1"/>
      </rPr>
      <t>Обеспечение жильем молодых семей"</t>
    </r>
  </si>
  <si>
    <t xml:space="preserve">Доля  молодых семей, улучшивших жилищные  условия за счет полученных социальных выплат, к общему количеству молодых семей, состоящих на учете  нуждающихся в улучшении жилищных условий </t>
  </si>
  <si>
    <r>
      <t xml:space="preserve">Задача 2. </t>
    </r>
    <r>
      <rPr>
        <sz val="9"/>
        <rFont val="Times New Roman"/>
        <family val="1"/>
      </rPr>
      <t xml:space="preserve">Создание условий для дальнейшего развития и совершенствования молодежной политики в Назаровском районе </t>
    </r>
  </si>
  <si>
    <t xml:space="preserve">МП "Совершенствование управления муниципальным имуществом в Назаровском районе" </t>
  </si>
  <si>
    <r>
      <t xml:space="preserve">Цель. </t>
    </r>
    <r>
      <rPr>
        <sz val="9"/>
        <rFont val="Times New Roman"/>
        <family val="1"/>
      </rPr>
      <t>Создание условий для эффективного использования и вовлечения в хозяйственный оборот объектов недвижимости, формирование достоверного реестра муниципального имущества муниципального образования Назаровский район</t>
    </r>
  </si>
  <si>
    <t>Выполнение кадастровых работ, постановка на кадастровый учет и получение кадастровых паспортов (кол-во объектов)</t>
  </si>
  <si>
    <t>Выполнение кадастровых работ, постановка на кадастровый учет и получение кадастровых паспортов (бесхозяйное имущество) (кол-во объектов)</t>
  </si>
  <si>
    <r>
      <t xml:space="preserve">Задача 3. </t>
    </r>
    <r>
      <rPr>
        <sz val="9"/>
        <rFont val="Times New Roman"/>
        <family val="1"/>
      </rPr>
      <t>Проведение мероприятий по землеутройству и землепользованию</t>
    </r>
  </si>
  <si>
    <r>
      <t xml:space="preserve">Задача 2. </t>
    </r>
    <r>
      <rPr>
        <sz val="9"/>
        <rFont val="Times New Roman"/>
        <family val="1"/>
      </rPr>
      <t>Вовлечение объектов муниципальной собственности муниципального образования Назаровский район в хозяйственный оборот</t>
    </r>
  </si>
  <si>
    <t>МП "Развитие сельского хозяйства"</t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</si>
  <si>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>Подддержка и дальнейшее развитие малых форм хозяйствования на селе и повышение уровня доходов сельского населения</t>
    </r>
  </si>
  <si>
    <r>
      <t xml:space="preserve">Задача 2. </t>
    </r>
    <r>
      <rPr>
        <sz val="9"/>
        <rFont val="Times New Roman"/>
        <family val="1"/>
      </rPr>
      <t>Создание комфортных условий жизнедеятельности в сельской местности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</si>
  <si>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>Создание условий для эффективного и ответственного управления финансовыми ресурсами в рамках переданных отдельных государственных полномочий</t>
    </r>
  </si>
  <si>
    <r>
      <t>Подпрограмма 1 "</t>
    </r>
    <r>
      <rPr>
        <sz val="9"/>
        <rFont val="Times New Roman"/>
        <family val="1"/>
      </rPr>
      <t>Поддержка малых форм хозяйствования"</t>
    </r>
  </si>
  <si>
    <r>
      <t>Подпрограмма 2 "</t>
    </r>
    <r>
      <rPr>
        <sz val="9"/>
        <rFont val="Times New Roman"/>
        <family val="1"/>
      </rPr>
      <t>Устойчивое развитие сельских территорий"</t>
    </r>
  </si>
  <si>
    <r>
      <rPr>
        <b/>
        <sz val="9"/>
        <rFont val="Times New Roman"/>
        <family val="1"/>
      </rPr>
      <t>Подпрограмма 3 "</t>
    </r>
    <r>
      <rPr>
        <sz val="9"/>
        <rFont val="Times New Roman"/>
        <family val="1"/>
      </rPr>
      <t>Обеспечение реализации муниципальной программы и прочие мероприятия"</t>
    </r>
  </si>
  <si>
    <r>
      <rPr>
        <b/>
        <sz val="9"/>
        <rFont val="Times New Roman"/>
        <family val="1"/>
      </rPr>
      <t>Задача1.</t>
    </r>
    <r>
      <rPr>
        <sz val="9"/>
        <rFont val="Times New Roman"/>
        <family val="1"/>
      </rPr>
      <t xml:space="preserve"> Своевременное и достоверное информирование населения о деятельности администрации Назаровского района и ее структурных подразделений, наделенных статусом юридического лица</t>
    </r>
  </si>
  <si>
    <r>
      <rPr>
        <b/>
        <sz val="9"/>
        <rFont val="Times New Roman"/>
        <family val="1"/>
      </rPr>
      <t>Задача 2.</t>
    </r>
    <r>
      <rPr>
        <sz val="9"/>
        <rFont val="Times New Roman"/>
        <family val="1"/>
      </rPr>
      <t xml:space="preserve">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  </r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</si>
  <si>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Создание нормативных условий хранения архивных документов</t>
    </r>
  </si>
  <si>
    <t>Информационно-телевизионное сопровождение деятельности администрации Назаровского района и ее структурных подразделений, наделенных статусом юридического лица</t>
  </si>
  <si>
    <t>Информирование о деятельности администрации Назаровского района и ее структурных подразделений, наделенных статусом юридического лица, в печатных изданиях</t>
  </si>
  <si>
    <t>Разработка и содержание официального сайта муниципального образования Назаровский район</t>
  </si>
  <si>
    <t>кол-во фондов</t>
  </si>
  <si>
    <r>
      <rPr>
        <b/>
        <sz val="9"/>
        <rFont val="Times New Roman"/>
        <family val="1"/>
      </rPr>
      <t>Цель.</t>
    </r>
    <r>
      <rPr>
        <sz val="9"/>
        <rFont val="Times New Roman"/>
        <family val="1"/>
      </rPr>
      <t xml:space="preserve"> Приведение в нормативное транспортно-эксплуатационное состояние автодорог, ликвидация очагов аварийности на дорогах. Повышение доступности транспортных услуг для населения. Профилактика безопасности участия детей в дорожном движении.</t>
    </r>
  </si>
  <si>
    <t>Сокращение случаев ДТП с участием детей в населенных пунктах района (количество детей-участников ДТП/количество ДТП)</t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</si>
  <si>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 xml:space="preserve">Обеспечение сохранности, модернизация и развитие сети автомобильных дорог. </t>
    </r>
  </si>
  <si>
    <r>
      <rPr>
        <b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>Обеспечение потребности населения в пассажирских перевозках.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</si>
  <si>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>Обеспечение дорожной безопасности детей в населенных пунктах Назаровского района</t>
    </r>
  </si>
  <si>
    <t>Протяженность автомобильных дорог общего пользования местного значения, отвечающих нормативным требованиям</t>
  </si>
  <si>
    <t>уд.вес, %</t>
  </si>
  <si>
    <r>
      <t xml:space="preserve">Задача 1. </t>
    </r>
    <r>
      <rPr>
        <sz val="9"/>
        <rFont val="Times New Roman"/>
        <family val="1"/>
      </rPr>
      <t>Обеспечение функционирования системы поддержки субъектов малого и среднего предпринимательства в Назаровском районе</t>
    </r>
  </si>
  <si>
    <t xml:space="preserve">Число субъектов малого и среднего предпринимательства                                                                     </t>
  </si>
  <si>
    <t xml:space="preserve">Поступление налогов и сборов в бюджеты всех уровней от субъектов малого и среднего предпринимательства                                                                   </t>
  </si>
  <si>
    <t xml:space="preserve">Численность занятых в малом и среднем предпринимательстве  </t>
  </si>
  <si>
    <t>Привлечение инвестиций субъектами малого и среднего предпринимательства</t>
  </si>
  <si>
    <t>Количество субъектов малого и среднего предпринимательства, получивших муниципальную поддержку</t>
  </si>
  <si>
    <t>Количество созданных рабочих мест</t>
  </si>
  <si>
    <r>
      <t xml:space="preserve">Задача 2. </t>
    </r>
    <r>
      <rPr>
        <sz val="9"/>
        <rFont val="Times New Roman"/>
        <family val="1"/>
      </rPr>
      <t>Оказание имущественной поддержки субъектам малого и среднего предпринимательства</t>
    </r>
  </si>
  <si>
    <r>
      <t xml:space="preserve">Задача 3. </t>
    </r>
    <r>
      <rPr>
        <sz val="9"/>
        <rFont val="Times New Roman"/>
        <family val="1"/>
      </rPr>
      <t>Оказание финансовой поддержки субъектам малого и среднего предпринимательства. Повышение предпринимательской грамотности, информирование жителей региона о действующих мерах поддержки малого и среднего предпринимательства и условия ее предоставления. Вовлечение молодежи в пердпринимательскую деятельность.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</si>
  <si>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Создание эффективной системы защиты населения и территорий Назаровского района от чрезвычайных ситуаций природного и техногенного характера</t>
    </r>
  </si>
  <si>
    <r>
      <rPr>
        <b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 xml:space="preserve"> Обеспечение безопасности населения Назаровского района на основе использования информационных и телекоммуникационных технологий</t>
    </r>
  </si>
  <si>
    <t>% от общей числ. населения</t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</si>
  <si>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природного и техногенного характера в Назаровском районе. Обеспечение реконструкции и строительства гидротехнических сооружений, расположенных на территории Назаровского района</t>
    </r>
  </si>
  <si>
    <r>
      <t xml:space="preserve">Подпрограмма 1 </t>
    </r>
    <r>
      <rPr>
        <sz val="9"/>
        <rFont val="Times New Roman"/>
        <family val="1"/>
      </rPr>
      <t>"Предупреждение, спасение, помощь населению Назаровского района в чрезвычайных ситуациях"</t>
    </r>
  </si>
  <si>
    <r>
      <t xml:space="preserve">Подпрограмма 2 </t>
    </r>
    <r>
      <rPr>
        <sz val="9"/>
        <rFont val="Times New Roman"/>
        <family val="1"/>
      </rPr>
      <t>"Информирование населения Назаровского района об обеспечении антитеррористической безопасности"</t>
    </r>
  </si>
  <si>
    <t>Охват населения Назаровского района возможностью получения информации об антитеррористической безопасности.</t>
  </si>
  <si>
    <r>
      <t xml:space="preserve">Цель: </t>
    </r>
    <r>
      <rPr>
        <sz val="9"/>
        <rFont val="Times New Roman"/>
        <family val="1"/>
      </rPr>
      <t>Создание условий для развития и реализации культурного и духовного потенциала населения Назаровского района</t>
    </r>
  </si>
  <si>
    <r>
      <t xml:space="preserve">Задача 1. </t>
    </r>
    <r>
      <rPr>
        <sz val="9"/>
        <rFont val="Times New Roman"/>
        <family val="1"/>
      </rPr>
      <t>Сохранение и эффективное использование культурного наследия Назаровского района</t>
    </r>
  </si>
  <si>
    <r>
      <t>Подпрограмма 1 "</t>
    </r>
    <r>
      <rPr>
        <sz val="9"/>
        <rFont val="Times New Roman"/>
        <family val="1"/>
      </rPr>
      <t>Сохранение культурного наследия"</t>
    </r>
  </si>
  <si>
    <r>
      <t>Задача 2. О</t>
    </r>
    <r>
      <rPr>
        <sz val="9"/>
        <rFont val="Times New Roman"/>
        <family val="1"/>
      </rPr>
      <t>беспечение доступа наследия Назаровского района к культурным благам и участию в культурной жизни</t>
    </r>
  </si>
  <si>
    <r>
      <t xml:space="preserve">Задача 3. </t>
    </r>
    <r>
      <rPr>
        <sz val="9"/>
        <rFont val="Times New Roman"/>
        <family val="1"/>
      </rPr>
      <t>Создание условий для устойчивого развития отрасли "культура" в Назаровском районе</t>
    </r>
  </si>
  <si>
    <r>
      <t>Подпрограмма 3 "</t>
    </r>
    <r>
      <rPr>
        <sz val="9"/>
        <rFont val="Times New Roman"/>
        <family val="1"/>
      </rPr>
      <t>Обеспечение условий реализации муниципальной программы и прочие мероприятия"</t>
    </r>
  </si>
  <si>
    <t>Удельный вес населения, участвующего в платных культурно-досуговых мероприятиях, проводимых государственными (муниципальными)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</si>
  <si>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</si>
  <si>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Среднее число книговыдач в расчете на 1 тыс. человек населения</t>
  </si>
  <si>
    <t>Доля объектов региональной и муниципальной форм собственности, находящихся в удовлетворительном состоянии, в общем количестве объектов культурного наследия, расположенных на территории района</t>
  </si>
  <si>
    <t>Среднее число участников клубных формирований на 1 тыс. человек населения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</si>
  <si>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</si>
  <si>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r>
      <t>МП</t>
    </r>
    <r>
      <rPr>
        <sz val="9"/>
        <rFont val="Times New Roman"/>
        <family val="1"/>
      </rPr>
      <t xml:space="preserve"> "</t>
    </r>
    <r>
      <rPr>
        <b/>
        <sz val="9"/>
        <rFont val="Times New Roman"/>
        <family val="1"/>
      </rPr>
      <t>Управление муниципальными финансами"</t>
    </r>
  </si>
  <si>
    <r>
      <rPr>
        <b/>
        <sz val="9"/>
        <rFont val="Times New Roman"/>
        <family val="1"/>
      </rPr>
      <t xml:space="preserve">Подпрограмма 1 </t>
    </r>
    <r>
      <rPr>
        <sz val="9"/>
        <rFont val="Times New Roman"/>
        <family val="1"/>
      </rPr>
      <t>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</si>
  <si>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"Управление муниципальным долгом"</t>
    </r>
  </si>
  <si>
    <r>
      <t xml:space="preserve">Задача 1. </t>
    </r>
    <r>
      <rPr>
        <sz val="9"/>
        <rFont val="Times New Roman"/>
        <family val="1"/>
      </rPr>
      <t>Обеспечение равных условий для устойчивого и эффективного исполнения расходных обязательств поселений Назаровского района, обеспечение сбалансированности и повышение финансовой самостоятельности  бюджетов поселений</t>
    </r>
  </si>
  <si>
    <r>
      <t xml:space="preserve">Задача 2. </t>
    </r>
    <r>
      <rPr>
        <sz val="9"/>
        <rFont val="Times New Roman"/>
        <family val="1"/>
      </rPr>
      <t>Эффективное управление муниципальным долгом</t>
    </r>
  </si>
  <si>
    <r>
      <t>Задача 3.</t>
    </r>
    <r>
      <rPr>
        <sz val="9"/>
        <rFont val="Times New Roman"/>
        <family val="1"/>
      </rPr>
      <t xml:space="preserve"> Создание 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  </r>
  </si>
  <si>
    <t>не менее 3538</t>
  </si>
  <si>
    <t>не менее 89</t>
  </si>
  <si>
    <t>Размещение на официальном сайте муниципального образования Назаровский район в информационном окне "Открытый бюджет" материалов по формированию, исполнению районного бюджета, осуществлению бюджетного процесса</t>
  </si>
  <si>
    <t>ИТОГО:</t>
  </si>
  <si>
    <t>Приложение № 2 к  годовому отчету</t>
  </si>
  <si>
    <t>0110053030</t>
  </si>
  <si>
    <t>0110081150</t>
  </si>
  <si>
    <t>0110010490</t>
  </si>
  <si>
    <t>Мероприятие 18</t>
  </si>
  <si>
    <t>0140081500</t>
  </si>
  <si>
    <t>0150010490</t>
  </si>
  <si>
    <t>0110088110</t>
  </si>
  <si>
    <t>0110010230</t>
  </si>
  <si>
    <t>Мероприятие 35</t>
  </si>
  <si>
    <t>Мероприятие 36</t>
  </si>
  <si>
    <t>01100S7450</t>
  </si>
  <si>
    <t>0110080020</t>
  </si>
  <si>
    <t>Мероприятие 37</t>
  </si>
  <si>
    <t>Обеспечение деятельности (оказание услуг) подведомственных учреждений общего образования</t>
  </si>
  <si>
    <t>0110010210</t>
  </si>
  <si>
    <t xml:space="preserve">Региональные выплаты и выплаты, обеспечивающие уровень заработной платы работников бюджетной сферы за счет краевого бюджета не ниже размера минимальной заработной платы (минимального размера оплаты труда) </t>
  </si>
  <si>
    <t>Мероприятие 38</t>
  </si>
  <si>
    <t>Развитие инфраструктуры общеобразовательных учреждений за счет средств краевого бюджета</t>
  </si>
  <si>
    <t>0110075630</t>
  </si>
  <si>
    <t>Мероприятие 39</t>
  </si>
  <si>
    <t>0110053040</t>
  </si>
  <si>
    <t>01100S5110</t>
  </si>
  <si>
    <t>Мероприятие 40</t>
  </si>
  <si>
    <t>Мероприятие 41</t>
  </si>
  <si>
    <t>Расходы на организацию питания обучающихся в общеобразовательных учреждениях за счет средств родительской платы</t>
  </si>
  <si>
    <t>0110081360</t>
  </si>
  <si>
    <t>Мероприятие 42</t>
  </si>
  <si>
    <t>Мероприятие 43</t>
  </si>
  <si>
    <t>0110010370</t>
  </si>
  <si>
    <t>Мероприятие 44</t>
  </si>
  <si>
    <t>01100S6500</t>
  </si>
  <si>
    <t>Мероприятие 46</t>
  </si>
  <si>
    <t>Мероприятие 47</t>
  </si>
  <si>
    <t>Мероприятие 48</t>
  </si>
  <si>
    <t xml:space="preserve">Поощрение лучших выпускников общеообразовательных учреждений за счет целевых пожертвований </t>
  </si>
  <si>
    <t>0110081180</t>
  </si>
  <si>
    <t>Мероприятие 49</t>
  </si>
  <si>
    <t>Мероприятие 50</t>
  </si>
  <si>
    <t>Поощрение победителей, участников конкурсов в сфере образования за счет целевых пожертвований</t>
  </si>
  <si>
    <t>0110081290</t>
  </si>
  <si>
    <t>Мероприятие 51</t>
  </si>
  <si>
    <t>Мероприятие 52</t>
  </si>
  <si>
    <t>Мероприятие 53</t>
  </si>
  <si>
    <t>Мероприятие 54</t>
  </si>
  <si>
    <t>01100L0271</t>
  </si>
  <si>
    <t>Мероприятие 56</t>
  </si>
  <si>
    <t xml:space="preserve">Мероприятие 2 </t>
  </si>
  <si>
    <t>0320083080</t>
  </si>
  <si>
    <t xml:space="preserve">Подпрограмма 2  </t>
  </si>
  <si>
    <t>0340010360</t>
  </si>
  <si>
    <t>0503</t>
  </si>
  <si>
    <t>03500S7420</t>
  </si>
  <si>
    <t xml:space="preserve">МП "Обращение с твердыми коммунальными отходами на территории Назаровского района" </t>
  </si>
  <si>
    <r>
      <t xml:space="preserve">Подпрограмма 3 </t>
    </r>
    <r>
      <rPr>
        <sz val="9"/>
        <rFont val="Times New Roman"/>
        <family val="1"/>
      </rPr>
      <t>"Развитие в Назаровском районе системы  отдыха, оздоровления и занатости детей"</t>
    </r>
  </si>
  <si>
    <r>
      <t xml:space="preserve">Подпрограмма 4 </t>
    </r>
    <r>
      <rPr>
        <sz val="9"/>
        <rFont val="Times New Roman"/>
        <family val="1"/>
      </rPr>
      <t>"Обеспечение жизнедеятельности образовательных учреждений района"</t>
    </r>
  </si>
  <si>
    <r>
      <t xml:space="preserve">Подпрограмма 2 </t>
    </r>
    <r>
      <rPr>
        <sz val="9"/>
        <rFont val="Times New Roman"/>
        <family val="1"/>
      </rPr>
      <t>"Выявление и сопровождение одаренных детей"</t>
    </r>
  </si>
  <si>
    <r>
      <t xml:space="preserve">Подпрограмма 5 </t>
    </r>
    <r>
      <rPr>
        <sz val="9"/>
        <rFont val="Times New Roman"/>
        <family val="1"/>
      </rPr>
      <t>"Обеспечение реализации муниципальной программы и прочие мероприятия в области образования"</t>
    </r>
  </si>
  <si>
    <r>
      <t xml:space="preserve">Подпрограмма 1 </t>
    </r>
    <r>
      <rPr>
        <sz val="9"/>
        <rFont val="Times New Roman"/>
        <family val="1"/>
      </rPr>
      <t>"Развитие дошкольного, общего и дополнительного образования"</t>
    </r>
  </si>
  <si>
    <t>1050084670</t>
  </si>
  <si>
    <t>1050076470</t>
  </si>
  <si>
    <r>
      <t xml:space="preserve">МП "Информационное обеспечение населения о деятельности органов местного самоуправления </t>
    </r>
    <r>
      <rPr>
        <b/>
        <sz val="9"/>
        <rFont val="Times New Roman"/>
        <family val="1"/>
      </rPr>
      <t>Назаровского района"</t>
    </r>
  </si>
  <si>
    <t>1330074660</t>
  </si>
  <si>
    <t>13300S4660</t>
  </si>
  <si>
    <t>1550087090</t>
  </si>
  <si>
    <t xml:space="preserve">Мероприятие 3 </t>
  </si>
  <si>
    <t>Управление социальной защиты населения администрации Назаровского района</t>
  </si>
  <si>
    <t>Предоставление пенсии за выслугу лет муниципальным служащим</t>
  </si>
  <si>
    <t>Обеспечение бесплатного проезда детей, и лиц, сопровождающих организованные группы детей, до места нахождения загородных оздоровительных лагерей и обратно (в соответствии с Законом края от 09.12.2010 №11-5397)</t>
  </si>
  <si>
    <t>0220001510</t>
  </si>
  <si>
    <t>0225Р352930</t>
  </si>
  <si>
    <t>0230075130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</si>
  <si>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09.12.2010 №11-5397)</t>
  </si>
  <si>
    <t>Приобретение автотранспорта</t>
  </si>
  <si>
    <t>Осуществление государственных полномочий по организации деятельности органов управления системой социальной защиты населения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</si>
  <si>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</si>
  <si>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</si>
  <si>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011Е250970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</si>
  <si>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</si>
  <si>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</si>
  <si>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</t>
  </si>
  <si>
    <t xml:space="preserve">Расходы на погашение кредиторской задолженности прошлых лет </t>
  </si>
  <si>
    <t>0350083320</t>
  </si>
  <si>
    <t xml:space="preserve">Мероприятие 4 </t>
  </si>
  <si>
    <t>0410083540</t>
  </si>
  <si>
    <t>0310</t>
  </si>
  <si>
    <t>0410083590</t>
  </si>
  <si>
    <t>0420083600</t>
  </si>
  <si>
    <t>06100S4880</t>
  </si>
  <si>
    <t>06100L5191</t>
  </si>
  <si>
    <t>Меропритие 1</t>
  </si>
  <si>
    <t>Средства на увеличение  размеров оплаты труда работников учреждений культуры, подведомственных муниципальным органам управления в области культуры</t>
  </si>
  <si>
    <t>06300L5190</t>
  </si>
  <si>
    <t>0630010360</t>
  </si>
  <si>
    <t>Мероприятие 17</t>
  </si>
  <si>
    <t>0630010480</t>
  </si>
  <si>
    <t>06300S8400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</si>
  <si>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</si>
  <si>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0409</t>
  </si>
  <si>
    <t xml:space="preserve">Мероприятие 5 </t>
  </si>
  <si>
    <t>10500S5080</t>
  </si>
  <si>
    <t>521</t>
  </si>
  <si>
    <t>1210024380</t>
  </si>
  <si>
    <t>1330085260</t>
  </si>
  <si>
    <t>1410076010</t>
  </si>
  <si>
    <t>1410086010</t>
  </si>
  <si>
    <t>1410086020</t>
  </si>
  <si>
    <t>1401</t>
  </si>
  <si>
    <t>1403</t>
  </si>
  <si>
    <t>Итого:</t>
  </si>
  <si>
    <t>Отдельное мероприятие 1</t>
  </si>
  <si>
    <t>Отдельное мероприятие 2</t>
  </si>
  <si>
    <t>Отдельное мероприятие 3</t>
  </si>
  <si>
    <t>Отдельное мероприятие 4</t>
  </si>
  <si>
    <t>Отдельное мероприятие 6</t>
  </si>
  <si>
    <t>1.1</t>
  </si>
  <si>
    <t>1.2</t>
  </si>
  <si>
    <t>2.1</t>
  </si>
  <si>
    <t>2.2</t>
  </si>
  <si>
    <t>2.3</t>
  </si>
  <si>
    <t>3.1</t>
  </si>
  <si>
    <t>3.2</t>
  </si>
  <si>
    <t>не менее 85</t>
  </si>
  <si>
    <t>не менее 50</t>
  </si>
  <si>
    <t>не менее 15</t>
  </si>
  <si>
    <t>1301</t>
  </si>
  <si>
    <t>1431038</t>
  </si>
  <si>
    <t>0710081260</t>
  </si>
  <si>
    <t>0710081270</t>
  </si>
  <si>
    <t>07100S4180</t>
  </si>
  <si>
    <t>07100S4200</t>
  </si>
  <si>
    <t>07100S4360</t>
  </si>
  <si>
    <t>05500S4630</t>
  </si>
  <si>
    <t>1.3</t>
  </si>
  <si>
    <t>Утверждение градостроительной документации Назаровского района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</si>
  <si>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</t>
  </si>
  <si>
    <t>Мероприятия по созданию и содержанию мест (площадок) накопления твердых бытовых отходов в рамках отдельных мероприятий муниципальной программы
 "Обращение с отходами на территории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</si>
  <si>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</si>
  <si>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 xml:space="preserve">Разработка проектно-сметной документации и проведение государственной экспертизы для объектов муниципальных учреждений Назаровского района </t>
  </si>
  <si>
    <t>Софинансирование расходов из районного бюджета, предусмотренных за счет субсидии, выделяемой из краевого бюджета на выравнивание обеспеченности муниципальных образований Красноярского края</t>
  </si>
  <si>
    <t>Содействие развитию налогового потенциала за счет средств краевого и районного бюджетов</t>
  </si>
  <si>
    <t>Выполнение требований федеральных стандартов спортивной подготовки за счет средств краевого и районного бюджетов</t>
  </si>
  <si>
    <t xml:space="preserve">Оплата стоимости набора продуктов питания или готовых блюд и их транспортировки в лагерях с дневным пребыванием детей за счет средств родительской платы </t>
  </si>
  <si>
    <t xml:space="preserve">"Обращение с отходами на территории Назаровского района" </t>
  </si>
  <si>
    <t>2020 (текущий год), тыс. руб.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</si>
  <si>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</si>
  <si>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</si>
  <si>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</si>
  <si>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</si>
  <si>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</si>
  <si>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</si>
  <si>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</si>
  <si>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</si>
  <si>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</si>
  <si>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</si>
  <si>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</si>
  <si>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</si>
  <si>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</si>
  <si>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</si>
  <si>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</si>
  <si>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"Повышение гражданской активности молодежи в решении задач социально-экономического развития района"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</si>
  <si>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</si>
  <si>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</si>
  <si>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</si>
  <si>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</si>
  <si>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 xml:space="preserve">Отдельное мероприятие 1 </t>
  </si>
  <si>
    <t xml:space="preserve">Отдельное мероприятие 2 </t>
  </si>
  <si>
    <t xml:space="preserve">Отдельное мероприятие 3 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</si>
  <si>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</si>
  <si>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</si>
  <si>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</si>
  <si>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 xml:space="preserve">Отдельное мероприятие 5 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</si>
  <si>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</si>
  <si>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</si>
  <si>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</si>
  <si>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</si>
  <si>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</si>
  <si>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</si>
  <si>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</si>
  <si>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 xml:space="preserve">Отдельное мероприятие 1   </t>
  </si>
  <si>
    <t xml:space="preserve">Отдельное мероприятие 2   </t>
  </si>
  <si>
    <t>"Информационное обеспечение населения о деятельности органов местного самоуправления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</si>
  <si>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</si>
  <si>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</si>
  <si>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</si>
  <si>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</si>
  <si>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"Поддержка малых форм хозяйствования"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</si>
  <si>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</si>
  <si>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"Устойчивое развитие сельских территорий"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</si>
  <si>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</si>
  <si>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"Обеспечение реализации муниципальной программы и прочие мероприятия"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</si>
  <si>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</si>
  <si>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"Сохранение культурного наследия"</t>
  </si>
  <si>
    <t>"Поддержка народного творчества"</t>
  </si>
  <si>
    <t>"Обеспечение условий реализации муниципальной программы и прочие мероприятия"</t>
  </si>
  <si>
    <t>"Развитие молодежной политики"</t>
  </si>
  <si>
    <t>"Обеспечение жильем молодых семей"</t>
  </si>
  <si>
    <t>"Профилактика безнадзорности и правонарушений"</t>
  </si>
  <si>
    <t>"Реформирование и модернизация жилищно-коммунального хозяйства и повышение энергетической эффективности"</t>
  </si>
  <si>
    <t>"Развитие и модернизация объектов коммунальной инфраструктуры Назаровского района"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</si>
  <si>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</si>
  <si>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</si>
  <si>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Отдельные мероприятия: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</si>
  <si>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</si>
  <si>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Организация проведения текущего и капитального ремонта имущества, находящегося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</si>
  <si>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</si>
  <si>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</si>
  <si>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</si>
  <si>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</si>
  <si>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</si>
  <si>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</si>
  <si>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</si>
  <si>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</si>
  <si>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"Информирование населения Назаровского района об обеспечении антитеррористической безопасности"</t>
  </si>
  <si>
    <t xml:space="preserve"> "Обеспечение доступным и комфортным жильем жителей Назаровского района"</t>
  </si>
  <si>
    <t>"Территориальное планирование, градостроительное зонирование и документация по планировке территории Назаровского района"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</si>
  <si>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</si>
  <si>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</si>
  <si>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</si>
  <si>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</si>
  <si>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</si>
  <si>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1420086030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</si>
  <si>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</si>
  <si>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1430080210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</si>
  <si>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</si>
  <si>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 "Совершенствование управления муниципальным имуществом в Назаровском районе"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</si>
  <si>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</si>
  <si>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</si>
  <si>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</si>
  <si>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"Развитие дошкольного, общего и дополнительного образования"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</si>
  <si>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</si>
  <si>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</si>
  <si>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</si>
  <si>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</si>
  <si>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</si>
  <si>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</si>
  <si>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</si>
  <si>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</si>
  <si>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</si>
  <si>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</si>
  <si>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</si>
  <si>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</si>
  <si>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</si>
  <si>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Мероприятие 19</t>
  </si>
  <si>
    <t>Мероприятие 20</t>
  </si>
  <si>
    <t>Мероприятие 21</t>
  </si>
  <si>
    <t>Мероприятие 22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</si>
  <si>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</si>
  <si>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</si>
  <si>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</si>
  <si>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</si>
  <si>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</si>
  <si>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</si>
  <si>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</si>
  <si>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"Выявление и сопровождение одаренных детей"</t>
  </si>
  <si>
    <t>"Развитие в Назаровском районе системы отдыха, оздоровления и занятости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</si>
  <si>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</si>
  <si>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</si>
  <si>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</si>
  <si>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"Обеспечение жизнедеятельности образовательных учреждений района"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</si>
  <si>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</si>
  <si>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</si>
  <si>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"Обеспечение реализации муниципальной программы и прочие мероприятия в области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</si>
  <si>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</si>
  <si>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</si>
  <si>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</si>
  <si>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523</t>
  </si>
  <si>
    <t>Муниципальная программа "Развитие образования"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</si>
  <si>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</si>
  <si>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</si>
  <si>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</si>
  <si>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жизнедеятельности образовательных учреждений района"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</si>
  <si>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</si>
  <si>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</si>
  <si>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 xml:space="preserve"> Подпрограмма "Развитие и модернизация объектов коммунальной инфраструктуры Назаровского района"</t>
  </si>
  <si>
    <t>Подпрограмма "Обеспечение реализации муниципальной программы и прочие мероприятия"</t>
  </si>
  <si>
    <t>Отдельные мероприятия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</si>
  <si>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</si>
  <si>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"Информирование населения Назаровского района об обеспечении антитеррористической безопасности"</t>
  </si>
  <si>
    <t>Муниципальная программа "Обращение с отходами на территории Назаровского района"</t>
  </si>
  <si>
    <t>Муниципальная программа "Развитие культуры"</t>
  </si>
  <si>
    <t>Подпрограмма "Сохранение культурного наследия"</t>
  </si>
  <si>
    <t>Подпрограмма "Поддержка народного творчества"</t>
  </si>
  <si>
    <t>Подпрограмма "Обеспечение условий реализации муниципальной программы и прочие мероприятия"</t>
  </si>
  <si>
    <t>Муниципальная программа "Развитие физической культуры и спорта Назаровского района"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</si>
  <si>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</si>
  <si>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</si>
  <si>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Подпрограмма "Повышение гражданской активности молодежи в решении задач социально-экономического развития района"</t>
  </si>
  <si>
    <t>Подпрограмма "Обеспечение жильем молодых семей "</t>
  </si>
  <si>
    <t>Муниципальная программа "Развитие малого и среднего предпринимательства на территории Назаровского района"</t>
  </si>
  <si>
    <t>Муниципальная программа "Развитие транспортной системы"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</si>
  <si>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</si>
  <si>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Муниципальная программа "Развитие сельского хозяйства"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</si>
  <si>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</si>
  <si>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</si>
  <si>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"Обеспечение доступным и комфортным жильем жителей Назаровского района"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</si>
  <si>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</si>
  <si>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Муниципальная программа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</si>
  <si>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</si>
  <si>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Подпрограмма "Управление муниципальным долгом"</t>
  </si>
  <si>
    <t>Муниципальная программа "Совершенствование управления муниципальным имуществом в Назаровском районе"</t>
  </si>
  <si>
    <t>Муниципальная программа "Система социальной защиты населения Назаровского района"</t>
  </si>
  <si>
    <t>Подпрограмма "Обеспечение мер социальной поддержки отдельных категорий граждан"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</si>
  <si>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</si>
  <si>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</si>
  <si>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 xml:space="preserve">"Система социальной защиты населения Назаровского района" </t>
  </si>
  <si>
    <t>"Обеспечение мер социальной поддержки отдельных категорий граждан"</t>
  </si>
  <si>
    <t>"Повышение качества и доступности социальных услуг населению"</t>
  </si>
  <si>
    <t>"Обеспечение реализации муниципальной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</si>
  <si>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</si>
  <si>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</si>
  <si>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</si>
  <si>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</si>
  <si>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0150010360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</si>
  <si>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</si>
  <si>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r>
      <t>Подпрограмма 1</t>
    </r>
    <r>
      <rPr>
        <sz val="8"/>
        <rFont val="Times New Roman"/>
        <family val="1"/>
      </rPr>
      <t xml:space="preserve"> </t>
    </r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</si>
  <si>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</si>
  <si>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"Обеспечение населения Назаровского района чистой питьевой водой"</t>
  </si>
  <si>
    <t>414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</si>
  <si>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</si>
  <si>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</si>
  <si>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522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</si>
  <si>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</si>
  <si>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</si>
  <si>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</si>
  <si>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</si>
  <si>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</si>
  <si>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</si>
  <si>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04100S5100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</si>
  <si>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</si>
  <si>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0605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</si>
  <si>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</si>
  <si>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</si>
  <si>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</si>
  <si>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</si>
  <si>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063А174840</t>
  </si>
  <si>
    <t>464</t>
  </si>
  <si>
    <t xml:space="preserve"> "Развитие массовой физической культуры и спорта"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</si>
  <si>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</si>
  <si>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</si>
  <si>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</si>
  <si>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</si>
  <si>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1430010360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</si>
  <si>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</si>
  <si>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Подпрограмма "Обеспечение населения Назаровского района чистой питьевой водой"</t>
  </si>
  <si>
    <t>Подпрограмма "Развитие массовой физической культуры и спорта"</t>
  </si>
  <si>
    <t>0110081370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</si>
  <si>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</si>
  <si>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</si>
  <si>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</si>
  <si>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01100S4420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</si>
  <si>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</si>
  <si>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</si>
  <si>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1101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</si>
  <si>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</si>
  <si>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</si>
  <si>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</si>
  <si>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08100S7450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</si>
  <si>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</si>
  <si>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Подготовка документов территориального планирования и градостроительного зонирования (внесение в них изменений) на разработку документации по планировке территории за счет средств районного и краевого бюджетов (Возможность предоставления земельных участков под все виды строительства, возможность выдачи разрешения на строительство и ввода в эксплуатацию объектов капитального строительства)</t>
  </si>
  <si>
    <t>0110010350</t>
  </si>
  <si>
    <t>0110081210</t>
  </si>
  <si>
    <t>01100S4670</t>
  </si>
  <si>
    <t>613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</si>
  <si>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</si>
  <si>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работ, приобретение оборудования и инвентаря для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</si>
  <si>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из районного бюджета к гранту для реализации сетевых программ в области агротехнического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</si>
  <si>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0150010350</t>
  </si>
  <si>
    <t>Средвтва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</si>
  <si>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</si>
  <si>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</si>
  <si>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0340010350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</si>
  <si>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</si>
  <si>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</si>
  <si>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321</t>
  </si>
  <si>
    <t>0630010350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</si>
  <si>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</si>
  <si>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0810010350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</si>
  <si>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</si>
  <si>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0103</t>
  </si>
  <si>
    <t>015</t>
  </si>
  <si>
    <t>1430010350</t>
  </si>
  <si>
    <t>01100S5980</t>
  </si>
  <si>
    <t>011Е151690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</si>
  <si>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</si>
  <si>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011Е452100</t>
  </si>
  <si>
    <t>Обеспечение образовательных организаций материально-технической базой для внедрения цифровой образовательной среды в рамках подпрограммы "Развитие дошкольного, общего и дополнительного образования" муниципальной программы "Развитие образования"</t>
  </si>
  <si>
    <t>0130076490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</si>
  <si>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</si>
  <si>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" Профилактика правонарушений, укрепление общественного порядка и общественной безопасности в Назаровском районе"</t>
  </si>
  <si>
    <t>0250082020</t>
  </si>
  <si>
    <t>0250082030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</si>
  <si>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</si>
  <si>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</si>
  <si>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035F274510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</si>
  <si>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</si>
  <si>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06100L2990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</si>
  <si>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</si>
  <si>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1550087080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</si>
  <si>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</si>
  <si>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</si>
  <si>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на 2019-2020 годы наименование "Предупреждение, спасение, помощь населению Назаровского района в чрезвычайных ситуациях"</t>
  </si>
  <si>
    <t>на 2021 год "Предупреждение и ликвидация последствий чрезвычайных ситуаций на территории Назаровского района"</t>
  </si>
  <si>
    <t>Подпрограмма "Профилактика безнадзорности и правонарушений"</t>
  </si>
  <si>
    <t>Мероприятие 27</t>
  </si>
  <si>
    <t>Мероприятие 28</t>
  </si>
  <si>
    <t>Мероприятие 29</t>
  </si>
  <si>
    <t>Мероприятие 30</t>
  </si>
  <si>
    <t>Мероприятие 31</t>
  </si>
  <si>
    <t>Мероприятие 32</t>
  </si>
  <si>
    <t>Мероприятие 33</t>
  </si>
  <si>
    <t>Мероприятие 45</t>
  </si>
  <si>
    <t>Мероприятие 55</t>
  </si>
  <si>
    <t>Мероприятие 57</t>
  </si>
  <si>
    <t>Мероприятие 58</t>
  </si>
  <si>
    <t>Мероприятие 59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</si>
  <si>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</si>
  <si>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Мероприятие 60</t>
  </si>
  <si>
    <t>Мероприятие 61</t>
  </si>
  <si>
    <t>Мероприятие 62</t>
  </si>
  <si>
    <t>Мероприятие 63</t>
  </si>
  <si>
    <t>Мероприятие 64</t>
  </si>
  <si>
    <t>Мероприятие 65</t>
  </si>
  <si>
    <t>Мероприятие 66</t>
  </si>
  <si>
    <t>Отдельное мероприятие 7</t>
  </si>
  <si>
    <t>Отдельное мероприятие 8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</si>
  <si>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</si>
  <si>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 xml:space="preserve">Отдельное мероприятие 4 </t>
  </si>
  <si>
    <t xml:space="preserve">Отдельное мероприятие 6 </t>
  </si>
  <si>
    <t xml:space="preserve">Снижение интегрального показателя аварийности инженерных сетей:  </t>
  </si>
  <si>
    <t>Разработка проектной документации на реконструкцию водозаборного сооружения с устройством водоотчисного комплекса</t>
  </si>
  <si>
    <t>Доля детей в возрасте от 15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5-18 лет</t>
  </si>
  <si>
    <t>7752</t>
  </si>
  <si>
    <t>11837</t>
  </si>
  <si>
    <t>МП "Развитие образования"</t>
  </si>
  <si>
    <t>Капитальный ремонт котельной ул. Набережная, 1 "Б" в с. Красная Поляна</t>
  </si>
  <si>
    <t>Сметная стоимость  по утвержденной ПСД  ( в ценах        2020г.)</t>
  </si>
  <si>
    <t xml:space="preserve">по ПСД (в ценах 2020 г.) </t>
  </si>
  <si>
    <t>Выполнение работ по капитальному ремонту жилого дома расположенного по адресу 662202, Красноярский край, назаровский район, с. Павловка, ул. Советская, д. 13</t>
  </si>
  <si>
    <t>Доля населения, охваченного библиотечными услугами с использованием современных информационных технологий в общей численности населения района</t>
  </si>
  <si>
    <t>Количество человек, вовлеченных в мероприятия направленных на вовлечение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</si>
  <si>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мероприятий направленных на вовлечение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</si>
  <si>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человек, вовлеченных в мероприятия направленных на гражданское и патриатическое воспитание молодежи, воспитание толерантности в молодежной среде, формирование правовых, культурных и нравственных ценностей среди молодежи Назаровского района</t>
  </si>
  <si>
    <t>Количество мероприятий направленных на гражданское и патриатическое воспитание молодежи, воспитание толерантности в молодежной среде, формирование правовых, культурных и нравственных ценностей среди молодежи Назаровского района</t>
  </si>
  <si>
    <t>Осуществление полномочий по формированию и содержанию муниципального архива, включая хранение архивных фондов поселений</t>
  </si>
  <si>
    <t>Приложение 3 к годовому отчету</t>
  </si>
  <si>
    <t>Расшифровка финансирования по объектам капитального строительства муниципальной собственности Назаровского района, включенным в программу «Реформирование и модернизация жилищно-коммунального хозяйства и повышение энергетической эффективности»</t>
  </si>
  <si>
    <t>Подпрограмма 3 "Обеспечение реализации муниципальной программы и прочие мероприятия"</t>
  </si>
  <si>
    <r>
      <t xml:space="preserve">Цель: </t>
    </r>
    <r>
      <rPr>
        <sz val="9"/>
        <rFont val="Times New Roman"/>
        <family val="1"/>
      </rPr>
      <t xml:space="preserve">Создание условий для развития потенциала молодежи и его реализации в интересах развития Назаровского района. Создание условий для снижения уровня преступности среди молодежи Назаровского района   </t>
    </r>
  </si>
  <si>
    <t>Подпрограмма "Предупреждение, спасение, помощь населению Назаровского района в чрезвычайных ситуациях"</t>
  </si>
  <si>
    <r>
      <t>Подпрограмма 2  "</t>
    </r>
    <r>
      <rPr>
        <sz val="9"/>
        <rFont val="Times New Roman"/>
        <family val="1"/>
      </rPr>
      <t>Поддержка народного творчества"</t>
    </r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</si>
  <si>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>Формирование открытого информационного пространства на территории муниципального образования Назаровский район, удовлетворяющего требованиям реализации прав граждан на доступ к информации о деятельности органов местного самоуправления Назаровского района и обеспечения гласности и открытости. Организация хранения, комплектования, учета и использования архивных документов.</t>
    </r>
  </si>
  <si>
    <r>
      <t xml:space="preserve">Цель: </t>
    </r>
    <r>
      <rPr>
        <sz val="9"/>
        <rFont val="Times New Roman"/>
        <family val="1"/>
      </rPr>
      <t>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</t>
    </r>
  </si>
  <si>
    <t>не менее 3818</t>
  </si>
  <si>
    <t>не менее 3242</t>
  </si>
  <si>
    <t>не более 50</t>
  </si>
  <si>
    <t>не более 15</t>
  </si>
  <si>
    <t>не более 10</t>
  </si>
  <si>
    <t>Количество бесхозяйных объектов, прошедших государственную регистрацию</t>
  </si>
  <si>
    <t>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</si>
</sst>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0"/>
    <numFmt numFmtId="172" formatCode="[$-FC19]d\ mmmm\ yyyy\ &quot;г.&quot;"/>
    <numFmt numFmtId="173" formatCode="0.0000"/>
    <numFmt numFmtId="174" formatCode="0.000000"/>
    <numFmt numFmtId="175" formatCode="#,##0.0&quot;р.&quot;"/>
  </numFmts>
  <fonts count="8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Arial Cyr"/>
      <family val="0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8"/>
      <color theme="1"/>
      <name val="Times New Roman"/>
      <family val="1"/>
    </font>
    <font>
      <sz val="6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5" fillId="34" borderId="0" xfId="0" applyFont="1" applyFill="1" applyAlignment="1">
      <alignment/>
    </xf>
    <xf numFmtId="0" fontId="7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right"/>
    </xf>
    <xf numFmtId="0" fontId="72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72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0" fillId="34" borderId="0" xfId="0" applyFont="1" applyFill="1" applyAlignment="1">
      <alignment wrapText="1"/>
    </xf>
    <xf numFmtId="170" fontId="5" fillId="33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0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64" fontId="7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164" fontId="75" fillId="0" borderId="1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 wrapText="1"/>
    </xf>
    <xf numFmtId="164" fontId="77" fillId="0" borderId="10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164" fontId="78" fillId="0" borderId="10" xfId="0" applyNumberFormat="1" applyFont="1" applyFill="1" applyBorder="1" applyAlignment="1">
      <alignment horizontal="center" vertical="center"/>
    </xf>
    <xf numFmtId="164" fontId="78" fillId="0" borderId="10" xfId="0" applyNumberFormat="1" applyFont="1" applyFill="1" applyBorder="1" applyAlignment="1">
      <alignment horizontal="center" vertical="center" wrapText="1"/>
    </xf>
    <xf numFmtId="164" fontId="7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5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75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/>
    </xf>
    <xf numFmtId="164" fontId="81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/>
    </xf>
    <xf numFmtId="164" fontId="7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/>
    </xf>
    <xf numFmtId="164" fontId="80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 vertical="top" wrapText="1"/>
    </xf>
    <xf numFmtId="164" fontId="83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view="pageBreakPreview" zoomScale="110" zoomScaleSheetLayoutView="110" workbookViewId="0" topLeftCell="A1">
      <pane xSplit="1" ySplit="7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3" sqref="G13"/>
    </sheetView>
  </sheetViews>
  <sheetFormatPr defaultColWidth="9.00390625" defaultRowHeight="12.75"/>
  <cols>
    <col min="1" max="1" width="4.875" style="16" customWidth="1"/>
    <col min="2" max="2" width="40.875" style="20" customWidth="1"/>
    <col min="3" max="3" width="8.125" style="16" customWidth="1"/>
    <col min="4" max="4" width="7.00390625" style="16" customWidth="1"/>
    <col min="5" max="6" width="6.625" style="1" customWidth="1"/>
    <col min="7" max="7" width="7.625" style="1" customWidth="1"/>
    <col min="8" max="8" width="7.00390625" style="1" customWidth="1"/>
    <col min="9" max="9" width="7.25390625" style="1" customWidth="1"/>
    <col min="10" max="10" width="7.375" style="1" customWidth="1"/>
    <col min="11" max="11" width="7.625" style="1" customWidth="1"/>
    <col min="12" max="12" width="7.125" style="1" customWidth="1"/>
    <col min="13" max="13" width="7.00390625" style="1" customWidth="1"/>
    <col min="14" max="14" width="7.375" style="1" customWidth="1"/>
    <col min="15" max="15" width="6.875" style="1" customWidth="1"/>
    <col min="16" max="16" width="6.75390625" style="1" customWidth="1"/>
    <col min="17" max="17" width="7.375" style="1" customWidth="1"/>
    <col min="18" max="18" width="16.625" style="1" hidden="1" customWidth="1"/>
    <col min="19" max="16384" width="9.125" style="2" customWidth="1"/>
  </cols>
  <sheetData>
    <row r="1" spans="14:18" ht="14.25" customHeight="1">
      <c r="N1" s="208" t="s">
        <v>454</v>
      </c>
      <c r="O1" s="208"/>
      <c r="P1" s="208"/>
      <c r="Q1" s="208"/>
      <c r="R1" s="208"/>
    </row>
    <row r="3" spans="2:18" ht="15" customHeight="1">
      <c r="B3" s="210" t="s">
        <v>179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5:18" ht="21" customHeight="1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36.75" customHeight="1">
      <c r="A5" s="209" t="s">
        <v>0</v>
      </c>
      <c r="B5" s="217" t="s">
        <v>1</v>
      </c>
      <c r="C5" s="209" t="s">
        <v>9</v>
      </c>
      <c r="D5" s="209" t="s">
        <v>12</v>
      </c>
      <c r="E5" s="209" t="s">
        <v>13</v>
      </c>
      <c r="F5" s="209"/>
      <c r="G5" s="209"/>
      <c r="H5" s="209" t="s">
        <v>425</v>
      </c>
      <c r="I5" s="209"/>
      <c r="J5" s="209"/>
      <c r="K5" s="209"/>
      <c r="L5" s="209"/>
      <c r="M5" s="209"/>
      <c r="N5" s="209"/>
      <c r="O5" s="209"/>
      <c r="P5" s="209" t="s">
        <v>2</v>
      </c>
      <c r="Q5" s="209"/>
      <c r="R5" s="209" t="s">
        <v>6</v>
      </c>
    </row>
    <row r="6" spans="1:18" s="1" customFormat="1" ht="27.75" customHeight="1">
      <c r="A6" s="209"/>
      <c r="B6" s="218"/>
      <c r="C6" s="209"/>
      <c r="D6" s="209"/>
      <c r="E6" s="17">
        <v>2018</v>
      </c>
      <c r="F6" s="209">
        <v>2019</v>
      </c>
      <c r="G6" s="209"/>
      <c r="H6" s="209" t="s">
        <v>5</v>
      </c>
      <c r="I6" s="209"/>
      <c r="J6" s="209" t="s">
        <v>10</v>
      </c>
      <c r="K6" s="209"/>
      <c r="L6" s="209" t="s">
        <v>11</v>
      </c>
      <c r="M6" s="209"/>
      <c r="N6" s="209" t="s">
        <v>14</v>
      </c>
      <c r="O6" s="209"/>
      <c r="P6" s="209">
        <v>2021</v>
      </c>
      <c r="Q6" s="209">
        <v>2022</v>
      </c>
      <c r="R6" s="209"/>
    </row>
    <row r="7" spans="1:18" s="1" customFormat="1" ht="22.5" customHeight="1">
      <c r="A7" s="209"/>
      <c r="B7" s="219"/>
      <c r="C7" s="209"/>
      <c r="D7" s="209"/>
      <c r="E7" s="17" t="s">
        <v>4</v>
      </c>
      <c r="F7" s="17" t="s">
        <v>3</v>
      </c>
      <c r="G7" s="17" t="s">
        <v>4</v>
      </c>
      <c r="H7" s="17" t="s">
        <v>3</v>
      </c>
      <c r="I7" s="17" t="s">
        <v>4</v>
      </c>
      <c r="J7" s="17" t="s">
        <v>3</v>
      </c>
      <c r="K7" s="17" t="s">
        <v>4</v>
      </c>
      <c r="L7" s="17" t="s">
        <v>3</v>
      </c>
      <c r="M7" s="17" t="s">
        <v>4</v>
      </c>
      <c r="N7" s="17" t="s">
        <v>3</v>
      </c>
      <c r="O7" s="17" t="s">
        <v>4</v>
      </c>
      <c r="P7" s="209"/>
      <c r="Q7" s="209"/>
      <c r="R7" s="209"/>
    </row>
    <row r="8" spans="1:18" s="1" customFormat="1" ht="16.5" customHeight="1">
      <c r="A8" s="214" t="s">
        <v>411</v>
      </c>
      <c r="B8" s="220" t="s">
        <v>994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8"/>
    </row>
    <row r="9" spans="1:18" s="1" customFormat="1" ht="38.25" customHeight="1">
      <c r="A9" s="215"/>
      <c r="B9" s="191" t="s">
        <v>464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s="1" customFormat="1" ht="27" customHeight="1">
      <c r="A10" s="215"/>
      <c r="B10" s="191" t="s">
        <v>465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18" s="1" customFormat="1" ht="11.25" customHeight="1">
      <c r="A11" s="216"/>
      <c r="B11" s="206" t="s">
        <v>618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</row>
    <row r="12" spans="1:18" s="16" customFormat="1" ht="45" customHeight="1">
      <c r="A12" s="101" t="s">
        <v>73</v>
      </c>
      <c r="B12" s="102" t="s">
        <v>331</v>
      </c>
      <c r="C12" s="94" t="s">
        <v>43</v>
      </c>
      <c r="D12" s="94">
        <v>0.01</v>
      </c>
      <c r="E12" s="94">
        <v>99.9</v>
      </c>
      <c r="F12" s="94">
        <v>99.9</v>
      </c>
      <c r="G12" s="94">
        <v>99.9</v>
      </c>
      <c r="H12" s="94">
        <v>99.9</v>
      </c>
      <c r="I12" s="94">
        <v>99.9</v>
      </c>
      <c r="J12" s="94">
        <v>99.9</v>
      </c>
      <c r="K12" s="94">
        <v>99.9</v>
      </c>
      <c r="L12" s="94">
        <v>99.9</v>
      </c>
      <c r="M12" s="94">
        <v>99.9</v>
      </c>
      <c r="N12" s="94">
        <v>99.9</v>
      </c>
      <c r="O12" s="94">
        <v>99.9</v>
      </c>
      <c r="P12" s="94">
        <v>99.9</v>
      </c>
      <c r="Q12" s="94">
        <v>99.9</v>
      </c>
      <c r="R12" s="94"/>
    </row>
    <row r="13" spans="1:18" s="16" customFormat="1" ht="101.25" customHeight="1">
      <c r="A13" s="103" t="s">
        <v>261</v>
      </c>
      <c r="B13" s="21" t="s">
        <v>332</v>
      </c>
      <c r="C13" s="17" t="s">
        <v>43</v>
      </c>
      <c r="D13" s="17">
        <v>0.01</v>
      </c>
      <c r="E13" s="17">
        <v>100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/>
    </row>
    <row r="14" spans="1:18" s="16" customFormat="1" ht="101.25" customHeight="1">
      <c r="A14" s="101" t="s">
        <v>262</v>
      </c>
      <c r="B14" s="21" t="s">
        <v>333</v>
      </c>
      <c r="C14" s="17" t="s">
        <v>43</v>
      </c>
      <c r="D14" s="17">
        <v>0.01</v>
      </c>
      <c r="E14" s="17" t="s">
        <v>75</v>
      </c>
      <c r="F14" s="17">
        <v>100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/>
    </row>
    <row r="15" spans="1:18" s="16" customFormat="1" ht="30.75" customHeight="1">
      <c r="A15" s="103" t="s">
        <v>263</v>
      </c>
      <c r="B15" s="21" t="s">
        <v>334</v>
      </c>
      <c r="C15" s="17" t="s">
        <v>43</v>
      </c>
      <c r="D15" s="17">
        <v>0.03</v>
      </c>
      <c r="E15" s="17" t="s">
        <v>75</v>
      </c>
      <c r="F15" s="17">
        <v>61</v>
      </c>
      <c r="G15" s="17">
        <v>61</v>
      </c>
      <c r="H15" s="17">
        <v>73</v>
      </c>
      <c r="I15" s="17">
        <v>73</v>
      </c>
      <c r="J15" s="17">
        <v>73</v>
      </c>
      <c r="K15" s="17">
        <v>73</v>
      </c>
      <c r="L15" s="17">
        <v>73</v>
      </c>
      <c r="M15" s="17">
        <v>73</v>
      </c>
      <c r="N15" s="17">
        <v>73</v>
      </c>
      <c r="O15" s="17">
        <v>75</v>
      </c>
      <c r="P15" s="17">
        <v>75</v>
      </c>
      <c r="Q15" s="17">
        <v>75</v>
      </c>
      <c r="R15" s="17"/>
    </row>
    <row r="16" spans="1:18" s="16" customFormat="1" ht="115.5" customHeight="1">
      <c r="A16" s="101" t="s">
        <v>264</v>
      </c>
      <c r="B16" s="21" t="s">
        <v>335</v>
      </c>
      <c r="C16" s="17" t="s">
        <v>43</v>
      </c>
      <c r="D16" s="17">
        <v>0.01</v>
      </c>
      <c r="E16" s="17" t="s">
        <v>75</v>
      </c>
      <c r="F16" s="17">
        <v>25</v>
      </c>
      <c r="G16" s="17">
        <v>25</v>
      </c>
      <c r="H16" s="17">
        <v>25</v>
      </c>
      <c r="I16" s="17">
        <v>25</v>
      </c>
      <c r="J16" s="17">
        <v>25</v>
      </c>
      <c r="K16" s="17">
        <v>25</v>
      </c>
      <c r="L16" s="17">
        <v>25</v>
      </c>
      <c r="M16" s="17">
        <v>25</v>
      </c>
      <c r="N16" s="17">
        <v>25</v>
      </c>
      <c r="O16" s="17">
        <v>25</v>
      </c>
      <c r="P16" s="17">
        <v>25</v>
      </c>
      <c r="Q16" s="17">
        <v>25</v>
      </c>
      <c r="R16" s="17"/>
    </row>
    <row r="17" spans="1:18" s="16" customFormat="1" ht="61.5" customHeight="1">
      <c r="A17" s="103" t="s">
        <v>265</v>
      </c>
      <c r="B17" s="21" t="s">
        <v>336</v>
      </c>
      <c r="C17" s="17" t="s">
        <v>43</v>
      </c>
      <c r="D17" s="17">
        <v>0.01</v>
      </c>
      <c r="E17" s="17">
        <v>11</v>
      </c>
      <c r="F17" s="17">
        <v>10</v>
      </c>
      <c r="G17" s="17">
        <v>10</v>
      </c>
      <c r="H17" s="17">
        <v>10</v>
      </c>
      <c r="I17" s="17">
        <v>10</v>
      </c>
      <c r="J17" s="17">
        <v>10</v>
      </c>
      <c r="K17" s="17">
        <v>10</v>
      </c>
      <c r="L17" s="17">
        <v>10</v>
      </c>
      <c r="M17" s="17">
        <v>10</v>
      </c>
      <c r="N17" s="17">
        <v>10</v>
      </c>
      <c r="O17" s="17">
        <v>10</v>
      </c>
      <c r="P17" s="17">
        <v>10</v>
      </c>
      <c r="Q17" s="17">
        <v>9</v>
      </c>
      <c r="R17" s="17"/>
    </row>
    <row r="18" spans="1:18" s="16" customFormat="1" ht="48">
      <c r="A18" s="101" t="s">
        <v>266</v>
      </c>
      <c r="B18" s="21" t="s">
        <v>337</v>
      </c>
      <c r="C18" s="17" t="s">
        <v>43</v>
      </c>
      <c r="D18" s="17">
        <v>0.01</v>
      </c>
      <c r="E18" s="17">
        <v>74.36</v>
      </c>
      <c r="F18" s="17">
        <v>75</v>
      </c>
      <c r="G18" s="17">
        <v>75</v>
      </c>
      <c r="H18" s="17">
        <v>75</v>
      </c>
      <c r="I18" s="17">
        <v>75</v>
      </c>
      <c r="J18" s="17">
        <v>75</v>
      </c>
      <c r="K18" s="17">
        <v>75</v>
      </c>
      <c r="L18" s="17">
        <v>75</v>
      </c>
      <c r="M18" s="17">
        <v>75</v>
      </c>
      <c r="N18" s="17">
        <v>75</v>
      </c>
      <c r="O18" s="17">
        <v>75</v>
      </c>
      <c r="P18" s="17">
        <v>75</v>
      </c>
      <c r="Q18" s="17">
        <v>75</v>
      </c>
      <c r="R18" s="17"/>
    </row>
    <row r="19" spans="1:18" s="16" customFormat="1" ht="72">
      <c r="A19" s="103" t="s">
        <v>267</v>
      </c>
      <c r="B19" s="21" t="s">
        <v>338</v>
      </c>
      <c r="C19" s="17" t="s">
        <v>43</v>
      </c>
      <c r="D19" s="17">
        <v>0.01</v>
      </c>
      <c r="E19" s="17" t="s">
        <v>75</v>
      </c>
      <c r="F19" s="17">
        <v>2.56</v>
      </c>
      <c r="G19" s="17">
        <v>2.56</v>
      </c>
      <c r="H19" s="17">
        <v>7.7</v>
      </c>
      <c r="I19" s="17">
        <v>7.7</v>
      </c>
      <c r="J19" s="17">
        <v>7.7</v>
      </c>
      <c r="K19" s="17">
        <v>7.7</v>
      </c>
      <c r="L19" s="17">
        <v>7.7</v>
      </c>
      <c r="M19" s="17">
        <v>7.7</v>
      </c>
      <c r="N19" s="17">
        <v>7.7</v>
      </c>
      <c r="O19" s="17">
        <v>7.7</v>
      </c>
      <c r="P19" s="17">
        <v>7.7</v>
      </c>
      <c r="Q19" s="17">
        <v>7.7</v>
      </c>
      <c r="R19" s="17"/>
    </row>
    <row r="20" spans="1:18" s="16" customFormat="1" ht="60">
      <c r="A20" s="101" t="s">
        <v>268</v>
      </c>
      <c r="B20" s="21" t="s">
        <v>339</v>
      </c>
      <c r="C20" s="17" t="s">
        <v>43</v>
      </c>
      <c r="D20" s="17">
        <v>0.01</v>
      </c>
      <c r="E20" s="17" t="s">
        <v>75</v>
      </c>
      <c r="F20" s="17">
        <v>69.2</v>
      </c>
      <c r="G20" s="17">
        <v>69.2</v>
      </c>
      <c r="H20" s="17">
        <v>69.2</v>
      </c>
      <c r="I20" s="17">
        <v>69.2</v>
      </c>
      <c r="J20" s="17">
        <v>69.2</v>
      </c>
      <c r="K20" s="17">
        <v>69.2</v>
      </c>
      <c r="L20" s="17">
        <v>69.2</v>
      </c>
      <c r="M20" s="17">
        <v>69.2</v>
      </c>
      <c r="N20" s="17">
        <v>69.2</v>
      </c>
      <c r="O20" s="17">
        <v>69.2</v>
      </c>
      <c r="P20" s="17">
        <v>69.2</v>
      </c>
      <c r="Q20" s="17">
        <v>69.2</v>
      </c>
      <c r="R20" s="17"/>
    </row>
    <row r="21" spans="1:18" s="16" customFormat="1" ht="35.25" customHeight="1">
      <c r="A21" s="103" t="s">
        <v>269</v>
      </c>
      <c r="B21" s="21" t="s">
        <v>340</v>
      </c>
      <c r="C21" s="17" t="s">
        <v>43</v>
      </c>
      <c r="D21" s="17">
        <v>0.02</v>
      </c>
      <c r="E21" s="17">
        <v>35.5</v>
      </c>
      <c r="F21" s="17">
        <v>50.5</v>
      </c>
      <c r="G21" s="17">
        <v>50.5</v>
      </c>
      <c r="H21" s="17">
        <v>50.5</v>
      </c>
      <c r="I21" s="17">
        <v>50.5</v>
      </c>
      <c r="J21" s="17">
        <v>50.5</v>
      </c>
      <c r="K21" s="17">
        <v>50.5</v>
      </c>
      <c r="L21" s="17">
        <v>50.5</v>
      </c>
      <c r="M21" s="17">
        <v>50.5</v>
      </c>
      <c r="N21" s="17">
        <v>50.5</v>
      </c>
      <c r="O21" s="17">
        <v>50.5</v>
      </c>
      <c r="P21" s="17">
        <v>52.5</v>
      </c>
      <c r="Q21" s="17">
        <v>52.5</v>
      </c>
      <c r="R21" s="17"/>
    </row>
    <row r="22" spans="1:18" s="16" customFormat="1" ht="48">
      <c r="A22" s="101" t="s">
        <v>270</v>
      </c>
      <c r="B22" s="21" t="s">
        <v>341</v>
      </c>
      <c r="C22" s="17" t="s">
        <v>43</v>
      </c>
      <c r="D22" s="17">
        <v>0.05</v>
      </c>
      <c r="E22" s="104">
        <v>37</v>
      </c>
      <c r="F22" s="104">
        <v>39</v>
      </c>
      <c r="G22" s="104">
        <v>39</v>
      </c>
      <c r="H22" s="104">
        <v>39</v>
      </c>
      <c r="I22" s="104">
        <v>39</v>
      </c>
      <c r="J22" s="104">
        <v>39</v>
      </c>
      <c r="K22" s="104">
        <v>39</v>
      </c>
      <c r="L22" s="104">
        <v>39</v>
      </c>
      <c r="M22" s="104">
        <v>39</v>
      </c>
      <c r="N22" s="104">
        <v>39</v>
      </c>
      <c r="O22" s="104">
        <v>39</v>
      </c>
      <c r="P22" s="104">
        <v>40</v>
      </c>
      <c r="Q22" s="104">
        <v>40</v>
      </c>
      <c r="R22" s="17"/>
    </row>
    <row r="23" spans="1:18" s="16" customFormat="1" ht="112.5" customHeight="1">
      <c r="A23" s="103" t="s">
        <v>271</v>
      </c>
      <c r="B23" s="21" t="s">
        <v>342</v>
      </c>
      <c r="C23" s="17" t="s">
        <v>43</v>
      </c>
      <c r="D23" s="17">
        <v>0.02</v>
      </c>
      <c r="E23" s="17">
        <v>15</v>
      </c>
      <c r="F23" s="17">
        <v>22</v>
      </c>
      <c r="G23" s="17">
        <v>22</v>
      </c>
      <c r="H23" s="17">
        <v>30</v>
      </c>
      <c r="I23" s="17">
        <v>30</v>
      </c>
      <c r="J23" s="17">
        <v>30</v>
      </c>
      <c r="K23" s="17">
        <v>30</v>
      </c>
      <c r="L23" s="17">
        <v>30</v>
      </c>
      <c r="M23" s="17">
        <v>30</v>
      </c>
      <c r="N23" s="17">
        <v>30</v>
      </c>
      <c r="O23" s="17">
        <v>30</v>
      </c>
      <c r="P23" s="17">
        <v>35</v>
      </c>
      <c r="Q23" s="17">
        <v>38</v>
      </c>
      <c r="R23" s="17"/>
    </row>
    <row r="24" spans="1:18" s="16" customFormat="1" ht="84">
      <c r="A24" s="101" t="s">
        <v>272</v>
      </c>
      <c r="B24" s="21" t="s">
        <v>343</v>
      </c>
      <c r="C24" s="17" t="s">
        <v>43</v>
      </c>
      <c r="D24" s="17">
        <v>0.02</v>
      </c>
      <c r="E24" s="17">
        <v>70</v>
      </c>
      <c r="F24" s="17">
        <v>70</v>
      </c>
      <c r="G24" s="17">
        <v>70</v>
      </c>
      <c r="H24" s="17">
        <v>73</v>
      </c>
      <c r="I24" s="17">
        <v>73</v>
      </c>
      <c r="J24" s="17">
        <v>73</v>
      </c>
      <c r="K24" s="17">
        <v>73</v>
      </c>
      <c r="L24" s="17">
        <v>73</v>
      </c>
      <c r="M24" s="17">
        <v>73</v>
      </c>
      <c r="N24" s="17">
        <v>73</v>
      </c>
      <c r="O24" s="17">
        <v>73</v>
      </c>
      <c r="P24" s="17">
        <v>75</v>
      </c>
      <c r="Q24" s="17">
        <v>75</v>
      </c>
      <c r="R24" s="17"/>
    </row>
    <row r="25" spans="1:18" s="16" customFormat="1" ht="111" customHeight="1">
      <c r="A25" s="103" t="s">
        <v>273</v>
      </c>
      <c r="B25" s="21" t="s">
        <v>344</v>
      </c>
      <c r="C25" s="17" t="s">
        <v>43</v>
      </c>
      <c r="D25" s="17">
        <v>0.05</v>
      </c>
      <c r="E25" s="17">
        <v>40</v>
      </c>
      <c r="F25" s="17">
        <v>50</v>
      </c>
      <c r="G25" s="17">
        <v>50</v>
      </c>
      <c r="H25" s="17">
        <v>50</v>
      </c>
      <c r="I25" s="17">
        <v>50</v>
      </c>
      <c r="J25" s="17">
        <v>50</v>
      </c>
      <c r="K25" s="17">
        <v>50</v>
      </c>
      <c r="L25" s="17">
        <v>50</v>
      </c>
      <c r="M25" s="17">
        <v>50</v>
      </c>
      <c r="N25" s="17">
        <v>50</v>
      </c>
      <c r="O25" s="17">
        <v>50</v>
      </c>
      <c r="P25" s="17">
        <v>55</v>
      </c>
      <c r="Q25" s="17">
        <v>60</v>
      </c>
      <c r="R25" s="17"/>
    </row>
    <row r="26" spans="1:18" s="16" customFormat="1" ht="24">
      <c r="A26" s="101" t="s">
        <v>274</v>
      </c>
      <c r="B26" s="21" t="s">
        <v>345</v>
      </c>
      <c r="C26" s="17" t="s">
        <v>43</v>
      </c>
      <c r="D26" s="17">
        <v>0.05</v>
      </c>
      <c r="E26" s="17">
        <v>30</v>
      </c>
      <c r="F26" s="17">
        <v>30</v>
      </c>
      <c r="G26" s="17">
        <v>30</v>
      </c>
      <c r="H26" s="17">
        <v>30</v>
      </c>
      <c r="I26" s="17">
        <v>30</v>
      </c>
      <c r="J26" s="17">
        <v>30</v>
      </c>
      <c r="K26" s="17">
        <v>30</v>
      </c>
      <c r="L26" s="17">
        <v>30</v>
      </c>
      <c r="M26" s="17">
        <v>30</v>
      </c>
      <c r="N26" s="17">
        <v>30</v>
      </c>
      <c r="O26" s="17">
        <v>30</v>
      </c>
      <c r="P26" s="17">
        <v>30</v>
      </c>
      <c r="Q26" s="17">
        <v>30</v>
      </c>
      <c r="R26" s="17"/>
    </row>
    <row r="27" spans="1:18" s="16" customFormat="1" ht="132">
      <c r="A27" s="103" t="s">
        <v>275</v>
      </c>
      <c r="B27" s="21" t="s">
        <v>346</v>
      </c>
      <c r="C27" s="17" t="s">
        <v>43</v>
      </c>
      <c r="D27" s="17">
        <v>0.05</v>
      </c>
      <c r="E27" s="17">
        <v>30</v>
      </c>
      <c r="F27" s="17">
        <v>38</v>
      </c>
      <c r="G27" s="17">
        <v>38</v>
      </c>
      <c r="H27" s="17">
        <v>38</v>
      </c>
      <c r="I27" s="17">
        <v>38</v>
      </c>
      <c r="J27" s="17">
        <v>38</v>
      </c>
      <c r="K27" s="17">
        <v>38</v>
      </c>
      <c r="L27" s="17">
        <v>38</v>
      </c>
      <c r="M27" s="17">
        <v>38</v>
      </c>
      <c r="N27" s="17">
        <v>38</v>
      </c>
      <c r="O27" s="17">
        <v>38</v>
      </c>
      <c r="P27" s="17">
        <v>50</v>
      </c>
      <c r="Q27" s="17">
        <v>60</v>
      </c>
      <c r="R27" s="17"/>
    </row>
    <row r="28" spans="1:18" s="16" customFormat="1" ht="24">
      <c r="A28" s="101" t="s">
        <v>276</v>
      </c>
      <c r="B28" s="21" t="s">
        <v>347</v>
      </c>
      <c r="C28" s="17" t="s">
        <v>43</v>
      </c>
      <c r="D28" s="17">
        <v>0.03</v>
      </c>
      <c r="E28" s="17">
        <v>14</v>
      </c>
      <c r="F28" s="17">
        <v>14</v>
      </c>
      <c r="G28" s="17">
        <v>14</v>
      </c>
      <c r="H28" s="17">
        <v>14</v>
      </c>
      <c r="I28" s="17">
        <v>14</v>
      </c>
      <c r="J28" s="17">
        <v>14</v>
      </c>
      <c r="K28" s="17">
        <v>14</v>
      </c>
      <c r="L28" s="17">
        <v>14</v>
      </c>
      <c r="M28" s="17">
        <v>14</v>
      </c>
      <c r="N28" s="17">
        <v>14</v>
      </c>
      <c r="O28" s="17">
        <v>14</v>
      </c>
      <c r="P28" s="17">
        <v>14</v>
      </c>
      <c r="Q28" s="17">
        <v>14</v>
      </c>
      <c r="R28" s="17"/>
    </row>
    <row r="29" spans="1:18" s="16" customFormat="1" ht="35.25" customHeight="1">
      <c r="A29" s="103" t="s">
        <v>277</v>
      </c>
      <c r="B29" s="21" t="s">
        <v>348</v>
      </c>
      <c r="C29" s="17" t="s">
        <v>43</v>
      </c>
      <c r="D29" s="17">
        <v>0.05</v>
      </c>
      <c r="E29" s="17">
        <v>50</v>
      </c>
      <c r="F29" s="17">
        <v>60</v>
      </c>
      <c r="G29" s="17">
        <v>60</v>
      </c>
      <c r="H29" s="17">
        <v>60</v>
      </c>
      <c r="I29" s="17">
        <v>60</v>
      </c>
      <c r="J29" s="17">
        <v>60</v>
      </c>
      <c r="K29" s="17">
        <v>60</v>
      </c>
      <c r="L29" s="17">
        <v>60</v>
      </c>
      <c r="M29" s="17">
        <v>60</v>
      </c>
      <c r="N29" s="17">
        <v>60</v>
      </c>
      <c r="O29" s="17">
        <v>60</v>
      </c>
      <c r="P29" s="17">
        <v>60</v>
      </c>
      <c r="Q29" s="17">
        <v>85</v>
      </c>
      <c r="R29" s="17"/>
    </row>
    <row r="30" spans="1:18" s="16" customFormat="1" ht="60">
      <c r="A30" s="101" t="s">
        <v>278</v>
      </c>
      <c r="B30" s="21" t="s">
        <v>349</v>
      </c>
      <c r="C30" s="17" t="s">
        <v>43</v>
      </c>
      <c r="D30" s="17">
        <v>0.05</v>
      </c>
      <c r="E30" s="17">
        <v>70</v>
      </c>
      <c r="F30" s="17">
        <v>70</v>
      </c>
      <c r="G30" s="17">
        <v>70</v>
      </c>
      <c r="H30" s="17">
        <v>70</v>
      </c>
      <c r="I30" s="17">
        <v>70</v>
      </c>
      <c r="J30" s="17">
        <v>70</v>
      </c>
      <c r="K30" s="17">
        <v>70</v>
      </c>
      <c r="L30" s="17">
        <v>70</v>
      </c>
      <c r="M30" s="17">
        <v>70</v>
      </c>
      <c r="N30" s="17">
        <v>70</v>
      </c>
      <c r="O30" s="17">
        <v>70</v>
      </c>
      <c r="P30" s="17">
        <v>75</v>
      </c>
      <c r="Q30" s="17">
        <v>75</v>
      </c>
      <c r="R30" s="17"/>
    </row>
    <row r="31" spans="1:18" s="16" customFormat="1" ht="36">
      <c r="A31" s="103" t="s">
        <v>279</v>
      </c>
      <c r="B31" s="21" t="s">
        <v>350</v>
      </c>
      <c r="C31" s="17" t="s">
        <v>43</v>
      </c>
      <c r="D31" s="17">
        <v>0.01</v>
      </c>
      <c r="E31" s="17">
        <v>30</v>
      </c>
      <c r="F31" s="17">
        <v>35</v>
      </c>
      <c r="G31" s="17">
        <v>35</v>
      </c>
      <c r="H31" s="17">
        <v>35</v>
      </c>
      <c r="I31" s="17">
        <v>35</v>
      </c>
      <c r="J31" s="17">
        <v>35</v>
      </c>
      <c r="K31" s="17">
        <v>35</v>
      </c>
      <c r="L31" s="17">
        <v>35</v>
      </c>
      <c r="M31" s="17">
        <v>35</v>
      </c>
      <c r="N31" s="17">
        <v>35</v>
      </c>
      <c r="O31" s="17">
        <v>35</v>
      </c>
      <c r="P31" s="17">
        <v>40</v>
      </c>
      <c r="Q31" s="17">
        <v>45</v>
      </c>
      <c r="R31" s="17"/>
    </row>
    <row r="32" spans="1:18" s="16" customFormat="1" ht="84">
      <c r="A32" s="101" t="s">
        <v>280</v>
      </c>
      <c r="B32" s="21" t="s">
        <v>351</v>
      </c>
      <c r="C32" s="17" t="s">
        <v>43</v>
      </c>
      <c r="D32" s="17">
        <v>0.03</v>
      </c>
      <c r="E32" s="17">
        <v>50</v>
      </c>
      <c r="F32" s="17">
        <v>60</v>
      </c>
      <c r="G32" s="17">
        <v>60</v>
      </c>
      <c r="H32" s="17">
        <v>50</v>
      </c>
      <c r="I32" s="17">
        <v>50</v>
      </c>
      <c r="J32" s="17">
        <v>50</v>
      </c>
      <c r="K32" s="17">
        <v>50</v>
      </c>
      <c r="L32" s="17">
        <v>50</v>
      </c>
      <c r="M32" s="17">
        <v>50</v>
      </c>
      <c r="N32" s="17">
        <v>50</v>
      </c>
      <c r="O32" s="17">
        <v>50</v>
      </c>
      <c r="P32" s="17">
        <v>60</v>
      </c>
      <c r="Q32" s="17">
        <v>65</v>
      </c>
      <c r="R32" s="17"/>
    </row>
    <row r="33" spans="1:18" s="16" customFormat="1" ht="24">
      <c r="A33" s="103" t="s">
        <v>281</v>
      </c>
      <c r="B33" s="21" t="s">
        <v>352</v>
      </c>
      <c r="C33" s="17" t="s">
        <v>43</v>
      </c>
      <c r="D33" s="17">
        <v>0.02</v>
      </c>
      <c r="E33" s="17">
        <v>40</v>
      </c>
      <c r="F33" s="17">
        <v>58</v>
      </c>
      <c r="G33" s="17">
        <v>58</v>
      </c>
      <c r="H33" s="17">
        <v>58</v>
      </c>
      <c r="I33" s="17">
        <v>58</v>
      </c>
      <c r="J33" s="17">
        <v>58</v>
      </c>
      <c r="K33" s="17">
        <v>58</v>
      </c>
      <c r="L33" s="17">
        <v>58</v>
      </c>
      <c r="M33" s="17">
        <v>58</v>
      </c>
      <c r="N33" s="17">
        <v>58</v>
      </c>
      <c r="O33" s="17">
        <v>58</v>
      </c>
      <c r="P33" s="17">
        <v>58</v>
      </c>
      <c r="Q33" s="17">
        <v>65</v>
      </c>
      <c r="R33" s="17"/>
    </row>
    <row r="34" spans="1:18" s="16" customFormat="1" ht="48">
      <c r="A34" s="101" t="s">
        <v>282</v>
      </c>
      <c r="B34" s="21" t="s">
        <v>353</v>
      </c>
      <c r="C34" s="17" t="s">
        <v>43</v>
      </c>
      <c r="D34" s="17">
        <v>0.03</v>
      </c>
      <c r="E34" s="17" t="s">
        <v>75</v>
      </c>
      <c r="F34" s="17">
        <v>33</v>
      </c>
      <c r="G34" s="17">
        <v>33</v>
      </c>
      <c r="H34" s="17">
        <v>40</v>
      </c>
      <c r="I34" s="17">
        <v>40</v>
      </c>
      <c r="J34" s="17">
        <v>40</v>
      </c>
      <c r="K34" s="17">
        <v>40</v>
      </c>
      <c r="L34" s="17">
        <v>40</v>
      </c>
      <c r="M34" s="17">
        <v>40</v>
      </c>
      <c r="N34" s="17">
        <v>40</v>
      </c>
      <c r="O34" s="17">
        <v>40</v>
      </c>
      <c r="P34" s="17">
        <v>50</v>
      </c>
      <c r="Q34" s="17">
        <v>55</v>
      </c>
      <c r="R34" s="17"/>
    </row>
    <row r="35" spans="1:18" s="16" customFormat="1" ht="24">
      <c r="A35" s="103" t="s">
        <v>283</v>
      </c>
      <c r="B35" s="21" t="s">
        <v>354</v>
      </c>
      <c r="C35" s="17" t="s">
        <v>43</v>
      </c>
      <c r="D35" s="17">
        <v>0.03</v>
      </c>
      <c r="E35" s="17" t="s">
        <v>75</v>
      </c>
      <c r="F35" s="17">
        <v>59.8</v>
      </c>
      <c r="G35" s="17">
        <v>59.8</v>
      </c>
      <c r="H35" s="17">
        <v>60</v>
      </c>
      <c r="I35" s="17">
        <v>60</v>
      </c>
      <c r="J35" s="17">
        <v>60</v>
      </c>
      <c r="K35" s="17">
        <v>60</v>
      </c>
      <c r="L35" s="17">
        <v>60</v>
      </c>
      <c r="M35" s="17">
        <v>60</v>
      </c>
      <c r="N35" s="17">
        <v>60</v>
      </c>
      <c r="O35" s="17">
        <v>60</v>
      </c>
      <c r="P35" s="17">
        <v>60.5</v>
      </c>
      <c r="Q35" s="17">
        <v>61</v>
      </c>
      <c r="R35" s="17"/>
    </row>
    <row r="36" spans="1:18" s="16" customFormat="1" ht="36">
      <c r="A36" s="101" t="s">
        <v>284</v>
      </c>
      <c r="B36" s="21" t="s">
        <v>357</v>
      </c>
      <c r="C36" s="17" t="s">
        <v>43</v>
      </c>
      <c r="D36" s="17">
        <v>0.03</v>
      </c>
      <c r="E36" s="17">
        <v>100</v>
      </c>
      <c r="F36" s="17">
        <v>100</v>
      </c>
      <c r="G36" s="17">
        <v>100</v>
      </c>
      <c r="H36" s="17">
        <v>100</v>
      </c>
      <c r="I36" s="17">
        <v>100</v>
      </c>
      <c r="J36" s="17">
        <v>100</v>
      </c>
      <c r="K36" s="17">
        <v>100</v>
      </c>
      <c r="L36" s="17">
        <v>100</v>
      </c>
      <c r="M36" s="17">
        <v>100</v>
      </c>
      <c r="N36" s="17">
        <v>100</v>
      </c>
      <c r="O36" s="17">
        <v>100</v>
      </c>
      <c r="P36" s="17">
        <v>100</v>
      </c>
      <c r="Q36" s="17">
        <v>100</v>
      </c>
      <c r="R36" s="17"/>
    </row>
    <row r="37" spans="1:18" s="16" customFormat="1" ht="36">
      <c r="A37" s="103" t="s">
        <v>285</v>
      </c>
      <c r="B37" s="21" t="s">
        <v>358</v>
      </c>
      <c r="C37" s="17" t="s">
        <v>43</v>
      </c>
      <c r="D37" s="17">
        <v>0.04</v>
      </c>
      <c r="E37" s="17">
        <v>83</v>
      </c>
      <c r="F37" s="17">
        <v>85</v>
      </c>
      <c r="G37" s="17">
        <v>85</v>
      </c>
      <c r="H37" s="17">
        <v>85</v>
      </c>
      <c r="I37" s="17">
        <v>85</v>
      </c>
      <c r="J37" s="17">
        <v>85</v>
      </c>
      <c r="K37" s="17">
        <v>85</v>
      </c>
      <c r="L37" s="17">
        <v>85</v>
      </c>
      <c r="M37" s="17">
        <v>85</v>
      </c>
      <c r="N37" s="17">
        <v>85</v>
      </c>
      <c r="O37" s="17">
        <v>85</v>
      </c>
      <c r="P37" s="17">
        <v>90</v>
      </c>
      <c r="Q37" s="17">
        <v>95</v>
      </c>
      <c r="R37" s="17"/>
    </row>
    <row r="38" spans="1:18" s="16" customFormat="1" ht="36">
      <c r="A38" s="103" t="s">
        <v>286</v>
      </c>
      <c r="B38" s="21" t="s">
        <v>363</v>
      </c>
      <c r="C38" s="17" t="s">
        <v>43</v>
      </c>
      <c r="D38" s="17">
        <v>0.01</v>
      </c>
      <c r="E38" s="17">
        <v>35</v>
      </c>
      <c r="F38" s="17">
        <v>40</v>
      </c>
      <c r="G38" s="17">
        <v>40</v>
      </c>
      <c r="H38" s="17">
        <v>40</v>
      </c>
      <c r="I38" s="17">
        <v>40</v>
      </c>
      <c r="J38" s="17">
        <v>40</v>
      </c>
      <c r="K38" s="17">
        <v>40</v>
      </c>
      <c r="L38" s="17">
        <v>40</v>
      </c>
      <c r="M38" s="17">
        <v>40</v>
      </c>
      <c r="N38" s="17">
        <v>40</v>
      </c>
      <c r="O38" s="17">
        <v>40</v>
      </c>
      <c r="P38" s="17">
        <v>40</v>
      </c>
      <c r="Q38" s="17">
        <v>50</v>
      </c>
      <c r="R38" s="17"/>
    </row>
    <row r="39" spans="1:18" s="16" customFormat="1" ht="48">
      <c r="A39" s="101" t="s">
        <v>287</v>
      </c>
      <c r="B39" s="21" t="s">
        <v>365</v>
      </c>
      <c r="C39" s="17" t="s">
        <v>43</v>
      </c>
      <c r="D39" s="17">
        <v>0.01</v>
      </c>
      <c r="E39" s="17" t="s">
        <v>75</v>
      </c>
      <c r="F39" s="17">
        <v>0</v>
      </c>
      <c r="G39" s="17">
        <v>0</v>
      </c>
      <c r="H39" s="17">
        <v>10</v>
      </c>
      <c r="I39" s="17">
        <v>10</v>
      </c>
      <c r="J39" s="17">
        <v>10</v>
      </c>
      <c r="K39" s="17">
        <v>10</v>
      </c>
      <c r="L39" s="17">
        <v>10</v>
      </c>
      <c r="M39" s="17">
        <v>10</v>
      </c>
      <c r="N39" s="17">
        <v>10</v>
      </c>
      <c r="O39" s="17">
        <v>10</v>
      </c>
      <c r="P39" s="17">
        <v>20</v>
      </c>
      <c r="Q39" s="17">
        <v>30</v>
      </c>
      <c r="R39" s="17"/>
    </row>
    <row r="40" spans="1:18" s="16" customFormat="1" ht="24">
      <c r="A40" s="103" t="s">
        <v>359</v>
      </c>
      <c r="B40" s="21" t="s">
        <v>388</v>
      </c>
      <c r="C40" s="17" t="s">
        <v>43</v>
      </c>
      <c r="D40" s="17">
        <v>0.01</v>
      </c>
      <c r="E40" s="17" t="s">
        <v>75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0.8</v>
      </c>
      <c r="Q40" s="17">
        <v>1.4</v>
      </c>
      <c r="R40" s="17"/>
    </row>
    <row r="41" spans="1:18" s="16" customFormat="1" ht="72">
      <c r="A41" s="101" t="s">
        <v>361</v>
      </c>
      <c r="B41" s="21" t="s">
        <v>389</v>
      </c>
      <c r="C41" s="17" t="s">
        <v>43</v>
      </c>
      <c r="D41" s="17">
        <v>0.01</v>
      </c>
      <c r="E41" s="17" t="s">
        <v>75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3</v>
      </c>
      <c r="Q41" s="17">
        <v>7</v>
      </c>
      <c r="R41" s="17"/>
    </row>
    <row r="42" spans="1:18" s="16" customFormat="1" ht="36">
      <c r="A42" s="103" t="s">
        <v>362</v>
      </c>
      <c r="B42" s="21" t="s">
        <v>390</v>
      </c>
      <c r="C42" s="17" t="s">
        <v>391</v>
      </c>
      <c r="D42" s="17">
        <v>0.01</v>
      </c>
      <c r="E42" s="17" t="s">
        <v>75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</v>
      </c>
      <c r="Q42" s="17">
        <v>1</v>
      </c>
      <c r="R42" s="17"/>
    </row>
    <row r="43" spans="1:18" s="16" customFormat="1" ht="36">
      <c r="A43" s="101" t="s">
        <v>364</v>
      </c>
      <c r="B43" s="21" t="s">
        <v>392</v>
      </c>
      <c r="C43" s="17" t="s">
        <v>43</v>
      </c>
      <c r="D43" s="17">
        <v>0.01</v>
      </c>
      <c r="E43" s="17" t="s">
        <v>75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7">
        <v>100</v>
      </c>
      <c r="P43" s="17">
        <v>100</v>
      </c>
      <c r="Q43" s="17">
        <v>100</v>
      </c>
      <c r="R43" s="17"/>
    </row>
    <row r="44" spans="1:18" s="16" customFormat="1" ht="51" customHeight="1">
      <c r="A44" s="103" t="s">
        <v>366</v>
      </c>
      <c r="B44" s="21" t="s">
        <v>393</v>
      </c>
      <c r="C44" s="17" t="s">
        <v>302</v>
      </c>
      <c r="D44" s="17">
        <v>0.01</v>
      </c>
      <c r="E44" s="17" t="s">
        <v>75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1277</v>
      </c>
      <c r="Q44" s="17">
        <v>1112</v>
      </c>
      <c r="R44" s="17"/>
    </row>
    <row r="45" spans="1:18" s="16" customFormat="1" ht="74.25" customHeight="1">
      <c r="A45" s="101" t="s">
        <v>367</v>
      </c>
      <c r="B45" s="21" t="s">
        <v>394</v>
      </c>
      <c r="C45" s="17" t="s">
        <v>43</v>
      </c>
      <c r="D45" s="17">
        <v>0.01</v>
      </c>
      <c r="E45" s="17" t="s">
        <v>75</v>
      </c>
      <c r="F45" s="17">
        <v>10</v>
      </c>
      <c r="G45" s="17">
        <v>10</v>
      </c>
      <c r="H45" s="17">
        <v>15</v>
      </c>
      <c r="I45" s="17">
        <v>15</v>
      </c>
      <c r="J45" s="17">
        <v>15</v>
      </c>
      <c r="K45" s="17">
        <v>15</v>
      </c>
      <c r="L45" s="17">
        <v>15</v>
      </c>
      <c r="M45" s="17">
        <v>15</v>
      </c>
      <c r="N45" s="17">
        <v>15</v>
      </c>
      <c r="O45" s="17">
        <v>15</v>
      </c>
      <c r="P45" s="17">
        <v>20</v>
      </c>
      <c r="Q45" s="17">
        <v>25</v>
      </c>
      <c r="R45" s="17"/>
    </row>
    <row r="46" spans="1:18" s="16" customFormat="1" ht="87" customHeight="1">
      <c r="A46" s="103" t="s">
        <v>368</v>
      </c>
      <c r="B46" s="21" t="s">
        <v>395</v>
      </c>
      <c r="C46" s="17" t="s">
        <v>302</v>
      </c>
      <c r="D46" s="17">
        <v>0.01</v>
      </c>
      <c r="E46" s="17" t="s">
        <v>75</v>
      </c>
      <c r="F46" s="17">
        <v>659</v>
      </c>
      <c r="G46" s="17">
        <v>659</v>
      </c>
      <c r="H46" s="17">
        <v>922</v>
      </c>
      <c r="I46" s="17">
        <v>922</v>
      </c>
      <c r="J46" s="17">
        <v>922</v>
      </c>
      <c r="K46" s="17">
        <v>922</v>
      </c>
      <c r="L46" s="17">
        <v>922</v>
      </c>
      <c r="M46" s="17">
        <v>922</v>
      </c>
      <c r="N46" s="17">
        <v>922</v>
      </c>
      <c r="O46" s="17">
        <v>922</v>
      </c>
      <c r="P46" s="17">
        <v>1712</v>
      </c>
      <c r="Q46" s="17">
        <v>1712</v>
      </c>
      <c r="R46" s="17"/>
    </row>
    <row r="47" spans="1:18" s="16" customFormat="1" ht="36">
      <c r="A47" s="101" t="s">
        <v>369</v>
      </c>
      <c r="B47" s="21" t="s">
        <v>396</v>
      </c>
      <c r="C47" s="17" t="s">
        <v>302</v>
      </c>
      <c r="D47" s="17">
        <v>0.01</v>
      </c>
      <c r="E47" s="17" t="s">
        <v>75</v>
      </c>
      <c r="F47" s="17">
        <v>300</v>
      </c>
      <c r="G47" s="17">
        <v>307</v>
      </c>
      <c r="H47" s="17">
        <v>200</v>
      </c>
      <c r="I47" s="17">
        <v>200</v>
      </c>
      <c r="J47" s="17">
        <v>200</v>
      </c>
      <c r="K47" s="17">
        <v>200</v>
      </c>
      <c r="L47" s="17">
        <v>200</v>
      </c>
      <c r="M47" s="17">
        <v>200</v>
      </c>
      <c r="N47" s="17">
        <v>200</v>
      </c>
      <c r="O47" s="17">
        <v>200</v>
      </c>
      <c r="P47" s="17">
        <v>200</v>
      </c>
      <c r="Q47" s="17">
        <v>200</v>
      </c>
      <c r="R47" s="17"/>
    </row>
    <row r="48" spans="1:18" s="16" customFormat="1" ht="111.75" customHeight="1">
      <c r="A48" s="103" t="s">
        <v>370</v>
      </c>
      <c r="B48" s="21" t="s">
        <v>397</v>
      </c>
      <c r="C48" s="17" t="s">
        <v>43</v>
      </c>
      <c r="D48" s="17">
        <v>0.01</v>
      </c>
      <c r="E48" s="17" t="s">
        <v>75</v>
      </c>
      <c r="F48" s="17">
        <v>0</v>
      </c>
      <c r="G48" s="17">
        <v>0</v>
      </c>
      <c r="H48" s="17">
        <v>1.639</v>
      </c>
      <c r="I48" s="17">
        <v>1.639</v>
      </c>
      <c r="J48" s="17">
        <v>1.639</v>
      </c>
      <c r="K48" s="17">
        <v>1.639</v>
      </c>
      <c r="L48" s="17">
        <v>1.639</v>
      </c>
      <c r="M48" s="17">
        <v>1.639</v>
      </c>
      <c r="N48" s="17">
        <v>1.639</v>
      </c>
      <c r="O48" s="17">
        <v>1.639</v>
      </c>
      <c r="P48" s="17">
        <v>1.639</v>
      </c>
      <c r="Q48" s="17">
        <v>1.639</v>
      </c>
      <c r="R48" s="17"/>
    </row>
    <row r="49" spans="1:18" s="16" customFormat="1" ht="87.75" customHeight="1">
      <c r="A49" s="101" t="s">
        <v>371</v>
      </c>
      <c r="B49" s="21" t="s">
        <v>398</v>
      </c>
      <c r="C49" s="17" t="s">
        <v>222</v>
      </c>
      <c r="D49" s="17">
        <v>0.01</v>
      </c>
      <c r="E49" s="17" t="s">
        <v>75</v>
      </c>
      <c r="F49" s="17">
        <v>120</v>
      </c>
      <c r="G49" s="17">
        <v>120</v>
      </c>
      <c r="H49" s="17">
        <v>120</v>
      </c>
      <c r="I49" s="17">
        <v>120</v>
      </c>
      <c r="J49" s="17">
        <v>120</v>
      </c>
      <c r="K49" s="17">
        <v>120</v>
      </c>
      <c r="L49" s="17">
        <v>120</v>
      </c>
      <c r="M49" s="17">
        <v>120</v>
      </c>
      <c r="N49" s="17">
        <v>120</v>
      </c>
      <c r="O49" s="17">
        <v>120</v>
      </c>
      <c r="P49" s="17">
        <v>120</v>
      </c>
      <c r="Q49" s="17">
        <v>120</v>
      </c>
      <c r="R49" s="17"/>
    </row>
    <row r="50" spans="1:18" s="16" customFormat="1" ht="49.5" customHeight="1">
      <c r="A50" s="103" t="s">
        <v>372</v>
      </c>
      <c r="B50" s="21" t="s">
        <v>399</v>
      </c>
      <c r="C50" s="17" t="s">
        <v>43</v>
      </c>
      <c r="D50" s="17">
        <v>0.01</v>
      </c>
      <c r="E50" s="17" t="s">
        <v>75</v>
      </c>
      <c r="F50" s="17">
        <v>0</v>
      </c>
      <c r="G50" s="17">
        <v>0</v>
      </c>
      <c r="H50" s="17">
        <v>55</v>
      </c>
      <c r="I50" s="17">
        <v>55</v>
      </c>
      <c r="J50" s="17">
        <v>55</v>
      </c>
      <c r="K50" s="17">
        <v>55</v>
      </c>
      <c r="L50" s="17">
        <v>55</v>
      </c>
      <c r="M50" s="17">
        <v>55</v>
      </c>
      <c r="N50" s="17">
        <v>55</v>
      </c>
      <c r="O50" s="17">
        <v>60</v>
      </c>
      <c r="P50" s="17">
        <v>60</v>
      </c>
      <c r="Q50" s="17">
        <v>65</v>
      </c>
      <c r="R50" s="17"/>
    </row>
    <row r="51" spans="1:18" s="16" customFormat="1" ht="109.5" customHeight="1">
      <c r="A51" s="101" t="s">
        <v>373</v>
      </c>
      <c r="B51" s="21" t="s">
        <v>400</v>
      </c>
      <c r="C51" s="17" t="s">
        <v>43</v>
      </c>
      <c r="D51" s="17">
        <v>0.01</v>
      </c>
      <c r="E51" s="17" t="s">
        <v>75</v>
      </c>
      <c r="F51" s="17">
        <v>0</v>
      </c>
      <c r="G51" s="17">
        <v>0</v>
      </c>
      <c r="H51" s="17">
        <v>5</v>
      </c>
      <c r="I51" s="17">
        <v>5</v>
      </c>
      <c r="J51" s="17">
        <v>5</v>
      </c>
      <c r="K51" s="17">
        <v>5</v>
      </c>
      <c r="L51" s="17">
        <v>5</v>
      </c>
      <c r="M51" s="17">
        <v>5</v>
      </c>
      <c r="N51" s="17">
        <v>5</v>
      </c>
      <c r="O51" s="17">
        <v>5</v>
      </c>
      <c r="P51" s="17">
        <v>20</v>
      </c>
      <c r="Q51" s="17">
        <v>40</v>
      </c>
      <c r="R51" s="17"/>
    </row>
    <row r="52" spans="1:18" s="16" customFormat="1" ht="87.75" customHeight="1">
      <c r="A52" s="103" t="s">
        <v>374</v>
      </c>
      <c r="B52" s="21" t="s">
        <v>401</v>
      </c>
      <c r="C52" s="17" t="s">
        <v>43</v>
      </c>
      <c r="D52" s="17">
        <v>0.01</v>
      </c>
      <c r="E52" s="17" t="s">
        <v>75</v>
      </c>
      <c r="F52" s="17">
        <v>0</v>
      </c>
      <c r="G52" s="17">
        <v>0</v>
      </c>
      <c r="H52" s="17">
        <v>5</v>
      </c>
      <c r="I52" s="17">
        <v>5</v>
      </c>
      <c r="J52" s="17">
        <v>5</v>
      </c>
      <c r="K52" s="17">
        <v>5</v>
      </c>
      <c r="L52" s="17">
        <v>5</v>
      </c>
      <c r="M52" s="17">
        <v>5</v>
      </c>
      <c r="N52" s="17">
        <v>5</v>
      </c>
      <c r="O52" s="17">
        <v>5</v>
      </c>
      <c r="P52" s="17">
        <v>30</v>
      </c>
      <c r="Q52" s="17">
        <v>50</v>
      </c>
      <c r="R52" s="17"/>
    </row>
    <row r="53" spans="1:18" s="16" customFormat="1" ht="72">
      <c r="A53" s="101" t="s">
        <v>375</v>
      </c>
      <c r="B53" s="21" t="s">
        <v>402</v>
      </c>
      <c r="C53" s="17" t="s">
        <v>43</v>
      </c>
      <c r="D53" s="17">
        <v>0.01</v>
      </c>
      <c r="E53" s="17" t="s">
        <v>75</v>
      </c>
      <c r="F53" s="17">
        <v>0</v>
      </c>
      <c r="G53" s="17">
        <v>0</v>
      </c>
      <c r="H53" s="17">
        <v>0.5</v>
      </c>
      <c r="I53" s="17">
        <v>0.5</v>
      </c>
      <c r="J53" s="17">
        <v>0.5</v>
      </c>
      <c r="K53" s="17">
        <v>0.5</v>
      </c>
      <c r="L53" s="17">
        <v>0.5</v>
      </c>
      <c r="M53" s="17">
        <v>0.5</v>
      </c>
      <c r="N53" s="17">
        <v>0.5</v>
      </c>
      <c r="O53" s="17">
        <v>0.5</v>
      </c>
      <c r="P53" s="17">
        <v>5</v>
      </c>
      <c r="Q53" s="17">
        <v>10</v>
      </c>
      <c r="R53" s="17"/>
    </row>
    <row r="54" spans="1:18" s="16" customFormat="1" ht="96">
      <c r="A54" s="103" t="s">
        <v>376</v>
      </c>
      <c r="B54" s="21" t="s">
        <v>403</v>
      </c>
      <c r="C54" s="17" t="s">
        <v>43</v>
      </c>
      <c r="D54" s="17">
        <v>0.01</v>
      </c>
      <c r="E54" s="17" t="s">
        <v>75</v>
      </c>
      <c r="F54" s="17">
        <v>0</v>
      </c>
      <c r="G54" s="17">
        <v>0</v>
      </c>
      <c r="H54" s="17">
        <v>5</v>
      </c>
      <c r="I54" s="17">
        <v>5</v>
      </c>
      <c r="J54" s="17">
        <v>5</v>
      </c>
      <c r="K54" s="17">
        <v>5</v>
      </c>
      <c r="L54" s="17">
        <v>5</v>
      </c>
      <c r="M54" s="17">
        <v>5</v>
      </c>
      <c r="N54" s="17">
        <v>5</v>
      </c>
      <c r="O54" s="17">
        <v>5</v>
      </c>
      <c r="P54" s="17">
        <v>10</v>
      </c>
      <c r="Q54" s="17">
        <v>20</v>
      </c>
      <c r="R54" s="17"/>
    </row>
    <row r="55" spans="1:18" s="16" customFormat="1" ht="72">
      <c r="A55" s="105" t="s">
        <v>377</v>
      </c>
      <c r="B55" s="34" t="s">
        <v>406</v>
      </c>
      <c r="C55" s="32" t="s">
        <v>43</v>
      </c>
      <c r="D55" s="32">
        <v>0.01</v>
      </c>
      <c r="E55" s="32" t="s">
        <v>75</v>
      </c>
      <c r="F55" s="32">
        <v>100</v>
      </c>
      <c r="G55" s="32">
        <v>100</v>
      </c>
      <c r="H55" s="32">
        <v>100</v>
      </c>
      <c r="I55" s="32">
        <v>100</v>
      </c>
      <c r="J55" s="32">
        <v>100</v>
      </c>
      <c r="K55" s="32">
        <v>100</v>
      </c>
      <c r="L55" s="32">
        <v>100</v>
      </c>
      <c r="M55" s="32">
        <v>100</v>
      </c>
      <c r="N55" s="32">
        <v>100</v>
      </c>
      <c r="O55" s="32">
        <v>100</v>
      </c>
      <c r="P55" s="32">
        <v>100</v>
      </c>
      <c r="Q55" s="32">
        <v>100</v>
      </c>
      <c r="R55" s="32"/>
    </row>
    <row r="56" spans="1:18" s="16" customFormat="1" ht="12">
      <c r="A56" s="106"/>
      <c r="B56" s="193" t="s">
        <v>614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07"/>
    </row>
    <row r="57" spans="1:18" s="16" customFormat="1" ht="60">
      <c r="A57" s="101" t="s">
        <v>378</v>
      </c>
      <c r="B57" s="102" t="s">
        <v>355</v>
      </c>
      <c r="C57" s="94" t="s">
        <v>43</v>
      </c>
      <c r="D57" s="94">
        <v>0.03</v>
      </c>
      <c r="E57" s="94" t="s">
        <v>75</v>
      </c>
      <c r="F57" s="94">
        <v>86</v>
      </c>
      <c r="G57" s="94">
        <v>86</v>
      </c>
      <c r="H57" s="94">
        <v>90</v>
      </c>
      <c r="I57" s="94">
        <v>90</v>
      </c>
      <c r="J57" s="94">
        <v>90</v>
      </c>
      <c r="K57" s="94">
        <v>90</v>
      </c>
      <c r="L57" s="94">
        <v>90</v>
      </c>
      <c r="M57" s="94">
        <v>90</v>
      </c>
      <c r="N57" s="94">
        <v>90</v>
      </c>
      <c r="O57" s="94">
        <v>90</v>
      </c>
      <c r="P57" s="94">
        <v>100</v>
      </c>
      <c r="Q57" s="94">
        <v>100</v>
      </c>
      <c r="R57" s="94"/>
    </row>
    <row r="58" spans="1:18" s="16" customFormat="1" ht="36">
      <c r="A58" s="108" t="s">
        <v>379</v>
      </c>
      <c r="B58" s="34" t="s">
        <v>404</v>
      </c>
      <c r="C58" s="32" t="s">
        <v>43</v>
      </c>
      <c r="D58" s="32">
        <v>0.01</v>
      </c>
      <c r="E58" s="32" t="s">
        <v>75</v>
      </c>
      <c r="F58" s="32">
        <v>80</v>
      </c>
      <c r="G58" s="32">
        <v>80</v>
      </c>
      <c r="H58" s="32">
        <v>80</v>
      </c>
      <c r="I58" s="32">
        <v>80</v>
      </c>
      <c r="J58" s="32">
        <v>80</v>
      </c>
      <c r="K58" s="32">
        <v>80</v>
      </c>
      <c r="L58" s="32">
        <v>80</v>
      </c>
      <c r="M58" s="32">
        <v>80</v>
      </c>
      <c r="N58" s="32">
        <v>80</v>
      </c>
      <c r="O58" s="32">
        <v>80</v>
      </c>
      <c r="P58" s="32">
        <v>80</v>
      </c>
      <c r="Q58" s="32">
        <v>80</v>
      </c>
      <c r="R58" s="32"/>
    </row>
    <row r="59" spans="1:18" s="16" customFormat="1" ht="60">
      <c r="A59" s="108" t="s">
        <v>380</v>
      </c>
      <c r="B59" s="34" t="s">
        <v>991</v>
      </c>
      <c r="C59" s="32" t="s">
        <v>43</v>
      </c>
      <c r="D59" s="32">
        <v>0.01</v>
      </c>
      <c r="E59" s="32" t="s">
        <v>75</v>
      </c>
      <c r="F59" s="32" t="s">
        <v>75</v>
      </c>
      <c r="G59" s="32" t="s">
        <v>75</v>
      </c>
      <c r="H59" s="32" t="s">
        <v>75</v>
      </c>
      <c r="I59" s="32" t="s">
        <v>75</v>
      </c>
      <c r="J59" s="32" t="s">
        <v>75</v>
      </c>
      <c r="K59" s="32" t="s">
        <v>75</v>
      </c>
      <c r="L59" s="32">
        <v>25</v>
      </c>
      <c r="M59" s="32">
        <v>25</v>
      </c>
      <c r="N59" s="32">
        <v>25</v>
      </c>
      <c r="O59" s="32">
        <v>25</v>
      </c>
      <c r="P59" s="32">
        <v>50</v>
      </c>
      <c r="Q59" s="32">
        <v>50</v>
      </c>
      <c r="R59" s="32"/>
    </row>
    <row r="60" spans="1:18" s="16" customFormat="1" ht="15" customHeight="1">
      <c r="A60" s="109"/>
      <c r="B60" s="197" t="s">
        <v>463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8"/>
    </row>
    <row r="61" spans="1:18" s="16" customFormat="1" ht="12">
      <c r="A61" s="110"/>
      <c r="B61" s="206" t="s">
        <v>615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111"/>
    </row>
    <row r="62" spans="1:18" s="16" customFormat="1" ht="87.75" customHeight="1">
      <c r="A62" s="105" t="s">
        <v>381</v>
      </c>
      <c r="B62" s="112" t="s">
        <v>405</v>
      </c>
      <c r="C62" s="93" t="s">
        <v>43</v>
      </c>
      <c r="D62" s="93">
        <v>0.01</v>
      </c>
      <c r="E62" s="93" t="s">
        <v>75</v>
      </c>
      <c r="F62" s="93">
        <v>100</v>
      </c>
      <c r="G62" s="93">
        <v>100</v>
      </c>
      <c r="H62" s="93">
        <v>100</v>
      </c>
      <c r="I62" s="93">
        <v>100</v>
      </c>
      <c r="J62" s="93">
        <v>100</v>
      </c>
      <c r="K62" s="93">
        <v>100</v>
      </c>
      <c r="L62" s="93">
        <v>100</v>
      </c>
      <c r="M62" s="93">
        <v>100</v>
      </c>
      <c r="N62" s="93">
        <v>100</v>
      </c>
      <c r="O62" s="93">
        <v>100</v>
      </c>
      <c r="P62" s="93">
        <v>100</v>
      </c>
      <c r="Q62" s="93">
        <v>100</v>
      </c>
      <c r="R62" s="93"/>
    </row>
    <row r="63" spans="1:18" s="16" customFormat="1" ht="16.5" customHeight="1">
      <c r="A63" s="109"/>
      <c r="B63" s="197" t="s">
        <v>462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13"/>
    </row>
    <row r="64" spans="1:18" s="16" customFormat="1" ht="12">
      <c r="A64" s="110"/>
      <c r="B64" s="206" t="s">
        <v>617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111"/>
    </row>
    <row r="65" spans="1:18" s="16" customFormat="1" ht="48">
      <c r="A65" s="101" t="s">
        <v>382</v>
      </c>
      <c r="B65" s="102" t="s">
        <v>407</v>
      </c>
      <c r="C65" s="94" t="s">
        <v>302</v>
      </c>
      <c r="D65" s="94">
        <v>0.01</v>
      </c>
      <c r="E65" s="94" t="s">
        <v>75</v>
      </c>
      <c r="F65" s="94">
        <v>5</v>
      </c>
      <c r="G65" s="94">
        <v>5</v>
      </c>
      <c r="H65" s="94">
        <v>5</v>
      </c>
      <c r="I65" s="94">
        <v>5</v>
      </c>
      <c r="J65" s="94">
        <v>5</v>
      </c>
      <c r="K65" s="94">
        <v>5</v>
      </c>
      <c r="L65" s="94">
        <v>5</v>
      </c>
      <c r="M65" s="94">
        <v>5</v>
      </c>
      <c r="N65" s="94">
        <v>5</v>
      </c>
      <c r="O65" s="94">
        <v>5</v>
      </c>
      <c r="P65" s="94">
        <v>5</v>
      </c>
      <c r="Q65" s="94">
        <v>5</v>
      </c>
      <c r="R65" s="94"/>
    </row>
    <row r="66" spans="1:18" s="16" customFormat="1" ht="72">
      <c r="A66" s="103" t="s">
        <v>383</v>
      </c>
      <c r="B66" s="21" t="s">
        <v>408</v>
      </c>
      <c r="C66" s="17" t="s">
        <v>302</v>
      </c>
      <c r="D66" s="17">
        <v>0.01</v>
      </c>
      <c r="E66" s="17" t="s">
        <v>75</v>
      </c>
      <c r="F66" s="17">
        <v>5</v>
      </c>
      <c r="G66" s="17">
        <v>5</v>
      </c>
      <c r="H66" s="17">
        <v>5</v>
      </c>
      <c r="I66" s="17">
        <v>5</v>
      </c>
      <c r="J66" s="17">
        <v>5</v>
      </c>
      <c r="K66" s="17">
        <v>5</v>
      </c>
      <c r="L66" s="17">
        <v>5</v>
      </c>
      <c r="M66" s="17">
        <v>5</v>
      </c>
      <c r="N66" s="17">
        <v>5</v>
      </c>
      <c r="O66" s="17">
        <v>5</v>
      </c>
      <c r="P66" s="17">
        <v>5</v>
      </c>
      <c r="Q66" s="17">
        <v>5</v>
      </c>
      <c r="R66" s="17"/>
    </row>
    <row r="67" spans="1:18" s="16" customFormat="1" ht="24">
      <c r="A67" s="103" t="s">
        <v>384</v>
      </c>
      <c r="B67" s="21" t="s">
        <v>409</v>
      </c>
      <c r="C67" s="17" t="s">
        <v>302</v>
      </c>
      <c r="D67" s="17">
        <v>0.01</v>
      </c>
      <c r="E67" s="17" t="s">
        <v>75</v>
      </c>
      <c r="F67" s="17">
        <v>5</v>
      </c>
      <c r="G67" s="17">
        <v>5</v>
      </c>
      <c r="H67" s="17">
        <v>5</v>
      </c>
      <c r="I67" s="17">
        <v>5</v>
      </c>
      <c r="J67" s="17">
        <v>5</v>
      </c>
      <c r="K67" s="17">
        <v>5</v>
      </c>
      <c r="L67" s="17">
        <v>5</v>
      </c>
      <c r="M67" s="17">
        <v>5</v>
      </c>
      <c r="N67" s="17">
        <v>5</v>
      </c>
      <c r="O67" s="17">
        <v>5</v>
      </c>
      <c r="P67" s="17">
        <v>5</v>
      </c>
      <c r="Q67" s="17">
        <v>5</v>
      </c>
      <c r="R67" s="17"/>
    </row>
    <row r="68" spans="1:18" s="16" customFormat="1" ht="48">
      <c r="A68" s="108" t="s">
        <v>385</v>
      </c>
      <c r="B68" s="34" t="s">
        <v>410</v>
      </c>
      <c r="C68" s="32" t="s">
        <v>302</v>
      </c>
      <c r="D68" s="32">
        <v>0.01</v>
      </c>
      <c r="E68" s="32" t="s">
        <v>75</v>
      </c>
      <c r="F68" s="32">
        <v>5</v>
      </c>
      <c r="G68" s="32">
        <v>5</v>
      </c>
      <c r="H68" s="32">
        <v>5</v>
      </c>
      <c r="I68" s="32">
        <v>5</v>
      </c>
      <c r="J68" s="32">
        <v>5</v>
      </c>
      <c r="K68" s="32">
        <v>5</v>
      </c>
      <c r="L68" s="32">
        <v>5</v>
      </c>
      <c r="M68" s="32">
        <v>5</v>
      </c>
      <c r="N68" s="32">
        <v>5</v>
      </c>
      <c r="O68" s="32">
        <v>5</v>
      </c>
      <c r="P68" s="32">
        <v>5</v>
      </c>
      <c r="Q68" s="32">
        <v>5</v>
      </c>
      <c r="R68" s="32"/>
    </row>
    <row r="69" spans="1:18" s="33" customFormat="1" ht="25.5" customHeight="1">
      <c r="A69" s="106"/>
      <c r="B69" s="193" t="s">
        <v>461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4"/>
    </row>
    <row r="70" spans="1:18" s="1" customFormat="1" ht="45" customHeight="1">
      <c r="A70" s="105" t="s">
        <v>386</v>
      </c>
      <c r="B70" s="112" t="s">
        <v>360</v>
      </c>
      <c r="C70" s="93" t="s">
        <v>43</v>
      </c>
      <c r="D70" s="93">
        <v>0.01</v>
      </c>
      <c r="E70" s="93">
        <v>56</v>
      </c>
      <c r="F70" s="93">
        <v>64</v>
      </c>
      <c r="G70" s="93">
        <v>64</v>
      </c>
      <c r="H70" s="93">
        <v>64</v>
      </c>
      <c r="I70" s="93">
        <v>64</v>
      </c>
      <c r="J70" s="93">
        <v>64</v>
      </c>
      <c r="K70" s="93">
        <v>64</v>
      </c>
      <c r="L70" s="93">
        <v>64</v>
      </c>
      <c r="M70" s="93">
        <v>64</v>
      </c>
      <c r="N70" s="93">
        <v>64</v>
      </c>
      <c r="O70" s="93">
        <v>64</v>
      </c>
      <c r="P70" s="93">
        <v>72</v>
      </c>
      <c r="Q70" s="93">
        <v>72</v>
      </c>
      <c r="R70" s="93"/>
    </row>
    <row r="71" spans="1:18" s="33" customFormat="1" ht="26.25" customHeight="1">
      <c r="A71" s="109"/>
      <c r="B71" s="197" t="s">
        <v>460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8"/>
    </row>
    <row r="72" spans="1:18" s="33" customFormat="1" ht="12">
      <c r="A72" s="110"/>
      <c r="B72" s="206" t="s">
        <v>616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111"/>
    </row>
    <row r="73" spans="1:18" s="1" customFormat="1" ht="60">
      <c r="A73" s="101" t="s">
        <v>387</v>
      </c>
      <c r="B73" s="102" t="s">
        <v>356</v>
      </c>
      <c r="C73" s="94" t="s">
        <v>43</v>
      </c>
      <c r="D73" s="94">
        <v>0.02</v>
      </c>
      <c r="E73" s="94">
        <v>3</v>
      </c>
      <c r="F73" s="94">
        <v>5</v>
      </c>
      <c r="G73" s="94">
        <v>5</v>
      </c>
      <c r="H73" s="94">
        <v>5</v>
      </c>
      <c r="I73" s="94">
        <v>5</v>
      </c>
      <c r="J73" s="94">
        <v>5</v>
      </c>
      <c r="K73" s="94">
        <v>5</v>
      </c>
      <c r="L73" s="94">
        <v>5</v>
      </c>
      <c r="M73" s="94">
        <v>5</v>
      </c>
      <c r="N73" s="94">
        <v>5</v>
      </c>
      <c r="O73" s="94">
        <v>5</v>
      </c>
      <c r="P73" s="94">
        <v>7</v>
      </c>
      <c r="Q73" s="94">
        <v>10</v>
      </c>
      <c r="R73" s="94"/>
    </row>
    <row r="74" spans="1:18" s="27" customFormat="1" ht="16.5" customHeight="1">
      <c r="A74" s="114" t="s">
        <v>412</v>
      </c>
      <c r="B74" s="197" t="s">
        <v>456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15"/>
    </row>
    <row r="75" spans="1:18" s="1" customFormat="1" ht="27.75" customHeight="1">
      <c r="A75" s="116"/>
      <c r="B75" s="191" t="s">
        <v>457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2"/>
    </row>
    <row r="76" spans="1:18" ht="24">
      <c r="A76" s="17">
        <v>1</v>
      </c>
      <c r="B76" s="21" t="s">
        <v>291</v>
      </c>
      <c r="C76" s="17" t="s">
        <v>43</v>
      </c>
      <c r="D76" s="17" t="s">
        <v>75</v>
      </c>
      <c r="E76" s="17">
        <v>31</v>
      </c>
      <c r="F76" s="17">
        <v>31</v>
      </c>
      <c r="G76" s="17">
        <v>31</v>
      </c>
      <c r="H76" s="17">
        <v>31</v>
      </c>
      <c r="I76" s="17">
        <v>0</v>
      </c>
      <c r="J76" s="17">
        <v>31</v>
      </c>
      <c r="K76" s="17">
        <v>0</v>
      </c>
      <c r="L76" s="17">
        <v>31</v>
      </c>
      <c r="M76" s="17">
        <v>31</v>
      </c>
      <c r="N76" s="17">
        <v>31</v>
      </c>
      <c r="O76" s="17">
        <v>31</v>
      </c>
      <c r="P76" s="17">
        <v>31</v>
      </c>
      <c r="Q76" s="17">
        <v>31</v>
      </c>
      <c r="R76" s="17"/>
    </row>
    <row r="77" spans="1:18" ht="12">
      <c r="A77" s="17">
        <v>2</v>
      </c>
      <c r="B77" s="21" t="s">
        <v>292</v>
      </c>
      <c r="C77" s="17" t="s">
        <v>43</v>
      </c>
      <c r="D77" s="17" t="s">
        <v>75</v>
      </c>
      <c r="E77" s="17">
        <v>29</v>
      </c>
      <c r="F77" s="17">
        <v>28</v>
      </c>
      <c r="G77" s="17">
        <v>28</v>
      </c>
      <c r="H77" s="17">
        <v>28</v>
      </c>
      <c r="I77" s="17">
        <v>0</v>
      </c>
      <c r="J77" s="17">
        <v>28</v>
      </c>
      <c r="K77" s="17">
        <v>0</v>
      </c>
      <c r="L77" s="17">
        <v>28</v>
      </c>
      <c r="M77" s="17">
        <v>44.2</v>
      </c>
      <c r="N77" s="17">
        <v>28</v>
      </c>
      <c r="O77" s="17">
        <v>44.2</v>
      </c>
      <c r="P77" s="17">
        <v>28</v>
      </c>
      <c r="Q77" s="17">
        <v>28</v>
      </c>
      <c r="R77" s="17"/>
    </row>
    <row r="78" spans="1:18" ht="24">
      <c r="A78" s="32">
        <v>3</v>
      </c>
      <c r="B78" s="34" t="s">
        <v>293</v>
      </c>
      <c r="C78" s="32" t="s">
        <v>294</v>
      </c>
      <c r="D78" s="32" t="s">
        <v>75</v>
      </c>
      <c r="E78" s="32">
        <v>50.35</v>
      </c>
      <c r="F78" s="32">
        <v>49.57</v>
      </c>
      <c r="G78" s="32">
        <v>49.57</v>
      </c>
      <c r="H78" s="32">
        <v>48.79</v>
      </c>
      <c r="I78" s="32">
        <v>0</v>
      </c>
      <c r="J78" s="32">
        <v>48.79</v>
      </c>
      <c r="K78" s="32">
        <v>0</v>
      </c>
      <c r="L78" s="32">
        <v>48.79</v>
      </c>
      <c r="M78" s="32">
        <v>48.79</v>
      </c>
      <c r="N78" s="32">
        <v>48.79</v>
      </c>
      <c r="O78" s="32">
        <v>48.79</v>
      </c>
      <c r="P78" s="32">
        <v>48.01</v>
      </c>
      <c r="Q78" s="32">
        <v>47.23</v>
      </c>
      <c r="R78" s="32"/>
    </row>
    <row r="79" spans="1:18" ht="15" customHeight="1">
      <c r="A79" s="117"/>
      <c r="B79" s="197" t="s">
        <v>458</v>
      </c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8"/>
    </row>
    <row r="80" spans="1:18" ht="12.75" customHeight="1">
      <c r="A80" s="118"/>
      <c r="B80" s="206" t="s">
        <v>459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</row>
    <row r="81" spans="1:18" ht="24">
      <c r="A81" s="101" t="s">
        <v>263</v>
      </c>
      <c r="B81" s="102" t="s">
        <v>989</v>
      </c>
      <c r="C81" s="120"/>
      <c r="D81" s="120"/>
      <c r="E81" s="120"/>
      <c r="F81" s="120"/>
      <c r="G81" s="120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0"/>
    </row>
    <row r="82" spans="1:18" ht="12">
      <c r="A82" s="17"/>
      <c r="B82" s="21" t="s">
        <v>466</v>
      </c>
      <c r="C82" s="123" t="s">
        <v>77</v>
      </c>
      <c r="D82" s="17" t="s">
        <v>75</v>
      </c>
      <c r="E82" s="17">
        <v>0.7</v>
      </c>
      <c r="F82" s="17">
        <v>0.6</v>
      </c>
      <c r="G82" s="17">
        <v>0.6</v>
      </c>
      <c r="H82" s="124">
        <v>0.5</v>
      </c>
      <c r="I82" s="124">
        <v>0</v>
      </c>
      <c r="J82" s="124">
        <v>0.5</v>
      </c>
      <c r="K82" s="124">
        <v>0</v>
      </c>
      <c r="L82" s="124">
        <v>0.5</v>
      </c>
      <c r="M82" s="124">
        <v>0.5</v>
      </c>
      <c r="N82" s="124">
        <v>0.5</v>
      </c>
      <c r="O82" s="124">
        <v>0.5</v>
      </c>
      <c r="P82" s="124">
        <v>0.4</v>
      </c>
      <c r="Q82" s="124">
        <v>0.4</v>
      </c>
      <c r="R82" s="17"/>
    </row>
    <row r="83" spans="1:18" ht="12">
      <c r="A83" s="17"/>
      <c r="B83" s="21" t="s">
        <v>467</v>
      </c>
      <c r="C83" s="123" t="s">
        <v>77</v>
      </c>
      <c r="D83" s="17" t="s">
        <v>75</v>
      </c>
      <c r="E83" s="17">
        <v>0.6</v>
      </c>
      <c r="F83" s="17">
        <v>0.5</v>
      </c>
      <c r="G83" s="17">
        <v>0.5</v>
      </c>
      <c r="H83" s="124">
        <v>0.4</v>
      </c>
      <c r="I83" s="124">
        <v>0</v>
      </c>
      <c r="J83" s="124">
        <v>0.4</v>
      </c>
      <c r="K83" s="124">
        <v>0</v>
      </c>
      <c r="L83" s="124">
        <v>0.4</v>
      </c>
      <c r="M83" s="124">
        <v>0.4</v>
      </c>
      <c r="N83" s="124">
        <v>0.4</v>
      </c>
      <c r="O83" s="124">
        <v>0.4</v>
      </c>
      <c r="P83" s="124">
        <v>0.3</v>
      </c>
      <c r="Q83" s="124">
        <v>0.3</v>
      </c>
      <c r="R83" s="17"/>
    </row>
    <row r="84" spans="1:18" ht="12">
      <c r="A84" s="17"/>
      <c r="B84" s="21" t="s">
        <v>468</v>
      </c>
      <c r="C84" s="123" t="s">
        <v>77</v>
      </c>
      <c r="D84" s="17" t="s">
        <v>75</v>
      </c>
      <c r="E84" s="17">
        <v>0.6</v>
      </c>
      <c r="F84" s="17">
        <v>0.5</v>
      </c>
      <c r="G84" s="17">
        <v>0.5</v>
      </c>
      <c r="H84" s="124">
        <v>0.4</v>
      </c>
      <c r="I84" s="124">
        <v>0</v>
      </c>
      <c r="J84" s="124">
        <v>0.4</v>
      </c>
      <c r="K84" s="124">
        <v>0</v>
      </c>
      <c r="L84" s="124">
        <v>0.4</v>
      </c>
      <c r="M84" s="124">
        <v>0.4</v>
      </c>
      <c r="N84" s="124">
        <v>0.4</v>
      </c>
      <c r="O84" s="124">
        <v>0.4</v>
      </c>
      <c r="P84" s="124">
        <v>0.2</v>
      </c>
      <c r="Q84" s="124">
        <v>0.2</v>
      </c>
      <c r="R84" s="17"/>
    </row>
    <row r="85" spans="1:18" ht="19.5" customHeight="1">
      <c r="A85" s="108" t="s">
        <v>264</v>
      </c>
      <c r="B85" s="34" t="s">
        <v>232</v>
      </c>
      <c r="C85" s="32" t="s">
        <v>43</v>
      </c>
      <c r="D85" s="32" t="s">
        <v>75</v>
      </c>
      <c r="E85" s="32">
        <v>16</v>
      </c>
      <c r="F85" s="32">
        <v>15.5</v>
      </c>
      <c r="G85" s="32">
        <v>15.5</v>
      </c>
      <c r="H85" s="125">
        <v>15</v>
      </c>
      <c r="I85" s="125">
        <v>0</v>
      </c>
      <c r="J85" s="125">
        <v>15</v>
      </c>
      <c r="K85" s="125">
        <v>0</v>
      </c>
      <c r="L85" s="125">
        <v>15</v>
      </c>
      <c r="M85" s="125">
        <v>15</v>
      </c>
      <c r="N85" s="125">
        <v>15</v>
      </c>
      <c r="O85" s="125">
        <v>15</v>
      </c>
      <c r="P85" s="125">
        <v>14.5</v>
      </c>
      <c r="Q85" s="125">
        <v>14</v>
      </c>
      <c r="R85" s="32"/>
    </row>
    <row r="86" spans="1:18" ht="16.5" customHeight="1">
      <c r="A86" s="106"/>
      <c r="B86" s="201" t="s">
        <v>469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2"/>
    </row>
    <row r="87" spans="1:18" ht="48">
      <c r="A87" s="101" t="s">
        <v>265</v>
      </c>
      <c r="B87" s="102" t="s">
        <v>296</v>
      </c>
      <c r="C87" s="120" t="s">
        <v>43</v>
      </c>
      <c r="D87" s="94">
        <v>0.05</v>
      </c>
      <c r="E87" s="94">
        <v>6</v>
      </c>
      <c r="F87" s="94">
        <v>5.5</v>
      </c>
      <c r="G87" s="94">
        <v>5.5</v>
      </c>
      <c r="H87" s="121">
        <v>4.8</v>
      </c>
      <c r="I87" s="121">
        <v>0</v>
      </c>
      <c r="J87" s="121">
        <v>4.8</v>
      </c>
      <c r="K87" s="121">
        <v>0</v>
      </c>
      <c r="L87" s="121">
        <v>4.8</v>
      </c>
      <c r="M87" s="121">
        <v>4.8</v>
      </c>
      <c r="N87" s="121">
        <v>4.8</v>
      </c>
      <c r="O87" s="121">
        <v>4.8</v>
      </c>
      <c r="P87" s="121">
        <v>4.7</v>
      </c>
      <c r="Q87" s="121">
        <v>4.6</v>
      </c>
      <c r="R87" s="94"/>
    </row>
    <row r="88" spans="1:18" ht="48.75" customHeight="1">
      <c r="A88" s="103" t="s">
        <v>266</v>
      </c>
      <c r="B88" s="21" t="s">
        <v>233</v>
      </c>
      <c r="C88" s="123" t="s">
        <v>43</v>
      </c>
      <c r="D88" s="17">
        <v>0.05</v>
      </c>
      <c r="E88" s="17">
        <v>6</v>
      </c>
      <c r="F88" s="17">
        <v>5.5</v>
      </c>
      <c r="G88" s="17">
        <v>5.5</v>
      </c>
      <c r="H88" s="124">
        <v>5</v>
      </c>
      <c r="I88" s="124">
        <v>0</v>
      </c>
      <c r="J88" s="124">
        <v>5</v>
      </c>
      <c r="K88" s="124">
        <v>0</v>
      </c>
      <c r="L88" s="124">
        <v>5</v>
      </c>
      <c r="M88" s="124">
        <v>5</v>
      </c>
      <c r="N88" s="124">
        <v>5</v>
      </c>
      <c r="O88" s="124">
        <v>5</v>
      </c>
      <c r="P88" s="124">
        <v>4.5</v>
      </c>
      <c r="Q88" s="124">
        <v>4</v>
      </c>
      <c r="R88" s="17"/>
    </row>
    <row r="89" spans="1:18" ht="24" customHeight="1">
      <c r="A89" s="103" t="s">
        <v>267</v>
      </c>
      <c r="B89" s="21" t="s">
        <v>234</v>
      </c>
      <c r="C89" s="123" t="s">
        <v>43</v>
      </c>
      <c r="D89" s="17">
        <v>0.02</v>
      </c>
      <c r="E89" s="17">
        <v>17</v>
      </c>
      <c r="F89" s="17">
        <v>16.5</v>
      </c>
      <c r="G89" s="17">
        <v>16.5</v>
      </c>
      <c r="H89" s="124">
        <v>16.5</v>
      </c>
      <c r="I89" s="124">
        <v>0</v>
      </c>
      <c r="J89" s="124">
        <v>16.5</v>
      </c>
      <c r="K89" s="124">
        <v>0</v>
      </c>
      <c r="L89" s="124">
        <v>16.5</v>
      </c>
      <c r="M89" s="124">
        <v>34.3</v>
      </c>
      <c r="N89" s="124">
        <v>16.5</v>
      </c>
      <c r="O89" s="124">
        <v>34.3</v>
      </c>
      <c r="P89" s="124">
        <v>16.5</v>
      </c>
      <c r="Q89" s="124">
        <v>16.5</v>
      </c>
      <c r="R89" s="17"/>
    </row>
    <row r="90" spans="1:18" ht="26.25" customHeight="1">
      <c r="A90" s="103" t="s">
        <v>268</v>
      </c>
      <c r="B90" s="21" t="s">
        <v>235</v>
      </c>
      <c r="C90" s="123" t="s">
        <v>43</v>
      </c>
      <c r="D90" s="17">
        <v>0.04</v>
      </c>
      <c r="E90" s="17">
        <v>40</v>
      </c>
      <c r="F90" s="17">
        <v>40</v>
      </c>
      <c r="G90" s="17">
        <v>40</v>
      </c>
      <c r="H90" s="124">
        <v>40</v>
      </c>
      <c r="I90" s="124">
        <v>0</v>
      </c>
      <c r="J90" s="124">
        <v>40</v>
      </c>
      <c r="K90" s="124">
        <v>0</v>
      </c>
      <c r="L90" s="124">
        <v>40</v>
      </c>
      <c r="M90" s="124">
        <v>63.6</v>
      </c>
      <c r="N90" s="124">
        <v>40</v>
      </c>
      <c r="O90" s="124">
        <v>63.6</v>
      </c>
      <c r="P90" s="124">
        <v>40</v>
      </c>
      <c r="Q90" s="124">
        <v>40</v>
      </c>
      <c r="R90" s="17"/>
    </row>
    <row r="91" spans="1:18" ht="36">
      <c r="A91" s="103" t="s">
        <v>269</v>
      </c>
      <c r="B91" s="21" t="s">
        <v>245</v>
      </c>
      <c r="C91" s="123" t="s">
        <v>246</v>
      </c>
      <c r="D91" s="17">
        <v>0.04</v>
      </c>
      <c r="E91" s="17">
        <v>0</v>
      </c>
      <c r="F91" s="17">
        <v>0</v>
      </c>
      <c r="G91" s="17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4">
        <v>0</v>
      </c>
      <c r="R91" s="17"/>
    </row>
    <row r="92" spans="1:18" ht="37.5" customHeight="1">
      <c r="A92" s="103" t="s">
        <v>270</v>
      </c>
      <c r="B92" s="21" t="s">
        <v>236</v>
      </c>
      <c r="C92" s="123" t="s">
        <v>43</v>
      </c>
      <c r="D92" s="17">
        <v>0.1</v>
      </c>
      <c r="E92" s="17">
        <v>77.5</v>
      </c>
      <c r="F92" s="17">
        <v>79.5</v>
      </c>
      <c r="G92" s="17">
        <v>79.5</v>
      </c>
      <c r="H92" s="124">
        <v>81.5</v>
      </c>
      <c r="I92" s="124">
        <v>0</v>
      </c>
      <c r="J92" s="124">
        <v>81.5</v>
      </c>
      <c r="K92" s="124">
        <v>0</v>
      </c>
      <c r="L92" s="124">
        <v>81.5</v>
      </c>
      <c r="M92" s="124">
        <v>81.5</v>
      </c>
      <c r="N92" s="124">
        <v>81.5</v>
      </c>
      <c r="O92" s="124">
        <v>81.5</v>
      </c>
      <c r="P92" s="17">
        <v>81.5</v>
      </c>
      <c r="Q92" s="17">
        <v>81.5</v>
      </c>
      <c r="R92" s="123"/>
    </row>
    <row r="93" spans="1:18" ht="37.5" customHeight="1">
      <c r="A93" s="103" t="s">
        <v>271</v>
      </c>
      <c r="B93" s="21" t="s">
        <v>990</v>
      </c>
      <c r="C93" s="123" t="s">
        <v>222</v>
      </c>
      <c r="D93" s="17">
        <v>0.1</v>
      </c>
      <c r="E93" s="17" t="s">
        <v>75</v>
      </c>
      <c r="F93" s="17" t="s">
        <v>75</v>
      </c>
      <c r="G93" s="17" t="s">
        <v>75</v>
      </c>
      <c r="H93" s="124" t="s">
        <v>75</v>
      </c>
      <c r="I93" s="124" t="s">
        <v>75</v>
      </c>
      <c r="J93" s="124" t="s">
        <v>75</v>
      </c>
      <c r="K93" s="124" t="s">
        <v>75</v>
      </c>
      <c r="L93" s="124">
        <v>1</v>
      </c>
      <c r="M93" s="124">
        <v>0</v>
      </c>
      <c r="N93" s="124">
        <v>1</v>
      </c>
      <c r="O93" s="124">
        <v>0</v>
      </c>
      <c r="P93" s="17">
        <v>0</v>
      </c>
      <c r="Q93" s="17">
        <v>0</v>
      </c>
      <c r="R93" s="123"/>
    </row>
    <row r="94" spans="1:18" ht="14.25" customHeight="1">
      <c r="A94" s="106"/>
      <c r="B94" s="201" t="s">
        <v>470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2"/>
    </row>
    <row r="95" spans="1:18" ht="36">
      <c r="A95" s="101" t="s">
        <v>272</v>
      </c>
      <c r="B95" s="102" t="s">
        <v>247</v>
      </c>
      <c r="C95" s="94" t="s">
        <v>43</v>
      </c>
      <c r="D95" s="94">
        <v>0.2</v>
      </c>
      <c r="E95" s="94">
        <v>94</v>
      </c>
      <c r="F95" s="94">
        <v>94</v>
      </c>
      <c r="G95" s="94">
        <v>94</v>
      </c>
      <c r="H95" s="121">
        <v>94</v>
      </c>
      <c r="I95" s="121">
        <v>0</v>
      </c>
      <c r="J95" s="121">
        <v>94</v>
      </c>
      <c r="K95" s="121">
        <v>0</v>
      </c>
      <c r="L95" s="121">
        <v>98.3</v>
      </c>
      <c r="M95" s="121">
        <v>72.9</v>
      </c>
      <c r="N95" s="121">
        <v>98.3</v>
      </c>
      <c r="O95" s="121">
        <v>72.9</v>
      </c>
      <c r="P95" s="121">
        <v>98.3</v>
      </c>
      <c r="Q95" s="121">
        <v>98.3</v>
      </c>
      <c r="R95" s="94"/>
    </row>
    <row r="96" spans="1:18" ht="24">
      <c r="A96" s="108" t="s">
        <v>273</v>
      </c>
      <c r="B96" s="34" t="s">
        <v>248</v>
      </c>
      <c r="C96" s="32" t="s">
        <v>43</v>
      </c>
      <c r="D96" s="32">
        <v>0.2</v>
      </c>
      <c r="E96" s="32">
        <v>92</v>
      </c>
      <c r="F96" s="32">
        <v>92</v>
      </c>
      <c r="G96" s="32">
        <v>92</v>
      </c>
      <c r="H96" s="125">
        <v>92</v>
      </c>
      <c r="I96" s="125">
        <v>0</v>
      </c>
      <c r="J96" s="125">
        <v>92</v>
      </c>
      <c r="K96" s="125">
        <v>0</v>
      </c>
      <c r="L96" s="125">
        <v>96.2</v>
      </c>
      <c r="M96" s="125">
        <v>92</v>
      </c>
      <c r="N96" s="125">
        <v>96.2</v>
      </c>
      <c r="O96" s="125">
        <v>92</v>
      </c>
      <c r="P96" s="125">
        <v>96.2</v>
      </c>
      <c r="Q96" s="125">
        <v>96.2</v>
      </c>
      <c r="R96" s="32"/>
    </row>
    <row r="97" spans="1:18" ht="16.5" customHeight="1">
      <c r="A97" s="106"/>
      <c r="B97" s="201" t="s">
        <v>472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2"/>
    </row>
    <row r="98" spans="1:18" ht="24">
      <c r="A98" s="101" t="s">
        <v>274</v>
      </c>
      <c r="B98" s="102" t="s">
        <v>249</v>
      </c>
      <c r="C98" s="94" t="s">
        <v>250</v>
      </c>
      <c r="D98" s="94">
        <v>0.03</v>
      </c>
      <c r="E98" s="94">
        <v>16</v>
      </c>
      <c r="F98" s="94">
        <v>18</v>
      </c>
      <c r="G98" s="94">
        <v>18</v>
      </c>
      <c r="H98" s="121">
        <v>20</v>
      </c>
      <c r="I98" s="121">
        <v>0</v>
      </c>
      <c r="J98" s="121">
        <v>20</v>
      </c>
      <c r="K98" s="121">
        <v>0</v>
      </c>
      <c r="L98" s="121">
        <v>20</v>
      </c>
      <c r="M98" s="121">
        <v>20</v>
      </c>
      <c r="N98" s="121">
        <v>20</v>
      </c>
      <c r="O98" s="121">
        <v>20</v>
      </c>
      <c r="P98" s="121">
        <v>20</v>
      </c>
      <c r="Q98" s="121">
        <v>20</v>
      </c>
      <c r="R98" s="94"/>
    </row>
    <row r="99" spans="1:18" ht="24">
      <c r="A99" s="108" t="s">
        <v>275</v>
      </c>
      <c r="B99" s="34" t="s">
        <v>251</v>
      </c>
      <c r="C99" s="126" t="s">
        <v>43</v>
      </c>
      <c r="D99" s="32">
        <v>0.03</v>
      </c>
      <c r="E99" s="32">
        <v>0.1</v>
      </c>
      <c r="F99" s="32">
        <v>0.1</v>
      </c>
      <c r="G99" s="32">
        <v>0.1</v>
      </c>
      <c r="H99" s="125">
        <v>0.1</v>
      </c>
      <c r="I99" s="125">
        <v>0</v>
      </c>
      <c r="J99" s="125">
        <v>0.1</v>
      </c>
      <c r="K99" s="125">
        <v>0</v>
      </c>
      <c r="L99" s="125">
        <v>0.1</v>
      </c>
      <c r="M99" s="125">
        <v>0.1</v>
      </c>
      <c r="N99" s="125">
        <v>0.1</v>
      </c>
      <c r="O99" s="125">
        <v>0.1</v>
      </c>
      <c r="P99" s="125">
        <v>0.1</v>
      </c>
      <c r="Q99" s="125">
        <v>0.1</v>
      </c>
      <c r="R99" s="126"/>
    </row>
    <row r="100" spans="1:18" ht="13.5" customHeight="1">
      <c r="A100" s="109"/>
      <c r="B100" s="212" t="s">
        <v>473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02"/>
    </row>
    <row r="101" spans="1:18" ht="13.5" customHeight="1">
      <c r="A101" s="127"/>
      <c r="B101" s="206" t="s">
        <v>1007</v>
      </c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128"/>
    </row>
    <row r="102" spans="1:18" ht="27" customHeight="1">
      <c r="A102" s="101" t="s">
        <v>276</v>
      </c>
      <c r="B102" s="102" t="s">
        <v>237</v>
      </c>
      <c r="C102" s="120" t="s">
        <v>43</v>
      </c>
      <c r="D102" s="94">
        <v>0.03</v>
      </c>
      <c r="E102" s="94">
        <v>100</v>
      </c>
      <c r="F102" s="94">
        <v>100</v>
      </c>
      <c r="G102" s="94">
        <v>100</v>
      </c>
      <c r="H102" s="121">
        <v>100</v>
      </c>
      <c r="I102" s="121">
        <v>5.7</v>
      </c>
      <c r="J102" s="121">
        <v>100</v>
      </c>
      <c r="K102" s="121">
        <v>11.6</v>
      </c>
      <c r="L102" s="121">
        <v>100</v>
      </c>
      <c r="M102" s="121">
        <v>21.5</v>
      </c>
      <c r="N102" s="121">
        <v>100</v>
      </c>
      <c r="O102" s="121">
        <v>83.2</v>
      </c>
      <c r="P102" s="121">
        <v>100</v>
      </c>
      <c r="Q102" s="121">
        <v>100</v>
      </c>
      <c r="R102" s="94"/>
    </row>
    <row r="103" spans="1:18" ht="60">
      <c r="A103" s="103" t="s">
        <v>277</v>
      </c>
      <c r="B103" s="21" t="s">
        <v>238</v>
      </c>
      <c r="C103" s="123" t="s">
        <v>43</v>
      </c>
      <c r="D103" s="17">
        <v>0.01</v>
      </c>
      <c r="E103" s="17">
        <v>100</v>
      </c>
      <c r="F103" s="17">
        <v>100</v>
      </c>
      <c r="G103" s="17">
        <v>100</v>
      </c>
      <c r="H103" s="124">
        <v>100</v>
      </c>
      <c r="I103" s="124">
        <v>0</v>
      </c>
      <c r="J103" s="124">
        <v>100</v>
      </c>
      <c r="K103" s="124">
        <v>0</v>
      </c>
      <c r="L103" s="124">
        <v>100</v>
      </c>
      <c r="M103" s="124">
        <v>0</v>
      </c>
      <c r="N103" s="124">
        <v>100</v>
      </c>
      <c r="O103" s="124">
        <v>0</v>
      </c>
      <c r="P103" s="124">
        <v>100</v>
      </c>
      <c r="Q103" s="124">
        <v>100</v>
      </c>
      <c r="R103" s="17"/>
    </row>
    <row r="104" spans="1:18" ht="39.75" customHeight="1">
      <c r="A104" s="103" t="s">
        <v>278</v>
      </c>
      <c r="B104" s="21" t="s">
        <v>239</v>
      </c>
      <c r="C104" s="123" t="s">
        <v>43</v>
      </c>
      <c r="D104" s="17">
        <v>0.1</v>
      </c>
      <c r="E104" s="17" t="s">
        <v>240</v>
      </c>
      <c r="F104" s="17" t="s">
        <v>241</v>
      </c>
      <c r="G104" s="17" t="s">
        <v>241</v>
      </c>
      <c r="H104" s="17" t="s">
        <v>242</v>
      </c>
      <c r="I104" s="17">
        <v>0</v>
      </c>
      <c r="J104" s="17" t="s">
        <v>242</v>
      </c>
      <c r="K104" s="17">
        <v>0</v>
      </c>
      <c r="L104" s="17" t="s">
        <v>242</v>
      </c>
      <c r="M104" s="17">
        <v>100</v>
      </c>
      <c r="N104" s="17" t="s">
        <v>242</v>
      </c>
      <c r="O104" s="17">
        <v>100</v>
      </c>
      <c r="P104" s="17" t="s">
        <v>295</v>
      </c>
      <c r="Q104" s="17" t="s">
        <v>474</v>
      </c>
      <c r="R104" s="17"/>
    </row>
    <row r="105" spans="1:18" s="1" customFormat="1" ht="15" customHeight="1">
      <c r="A105" s="129" t="s">
        <v>413</v>
      </c>
      <c r="B105" s="205" t="s">
        <v>47</v>
      </c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4"/>
    </row>
    <row r="106" spans="1:18" ht="15" customHeight="1">
      <c r="A106" s="103"/>
      <c r="B106" s="221" t="s">
        <v>531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2"/>
    </row>
    <row r="107" spans="1:18" ht="26.25" customHeight="1">
      <c r="A107" s="103"/>
      <c r="B107" s="221" t="s">
        <v>534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2"/>
    </row>
    <row r="108" spans="1:18" ht="15.75" customHeight="1">
      <c r="A108" s="103"/>
      <c r="B108" s="205" t="s">
        <v>535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2"/>
    </row>
    <row r="109" spans="1:18" s="27" customFormat="1" ht="36.75" customHeight="1">
      <c r="A109" s="103" t="s">
        <v>73</v>
      </c>
      <c r="B109" s="21" t="s">
        <v>325</v>
      </c>
      <c r="C109" s="17" t="s">
        <v>225</v>
      </c>
      <c r="D109" s="17">
        <v>0.5</v>
      </c>
      <c r="E109" s="17">
        <v>67.2</v>
      </c>
      <c r="F109" s="17">
        <v>67.2</v>
      </c>
      <c r="G109" s="17">
        <v>67.2</v>
      </c>
      <c r="H109" s="17">
        <v>67.2</v>
      </c>
      <c r="I109" s="17">
        <v>67.2</v>
      </c>
      <c r="J109" s="17">
        <v>67.2</v>
      </c>
      <c r="K109" s="17">
        <v>67.2</v>
      </c>
      <c r="L109" s="17">
        <v>67.2</v>
      </c>
      <c r="M109" s="17">
        <v>67.2</v>
      </c>
      <c r="N109" s="17">
        <v>67.2</v>
      </c>
      <c r="O109" s="17">
        <v>67.2</v>
      </c>
      <c r="P109" s="17">
        <v>67.2</v>
      </c>
      <c r="Q109" s="17">
        <v>67.2</v>
      </c>
      <c r="R109" s="25"/>
    </row>
    <row r="110" spans="1:18" ht="15" customHeight="1">
      <c r="A110" s="103"/>
      <c r="B110" s="221" t="s">
        <v>532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2"/>
    </row>
    <row r="111" spans="1:18" ht="15.75" customHeight="1">
      <c r="A111" s="103"/>
      <c r="B111" s="205" t="s">
        <v>536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2"/>
    </row>
    <row r="112" spans="1:18" s="27" customFormat="1" ht="48.75" customHeight="1">
      <c r="A112" s="103" t="s">
        <v>261</v>
      </c>
      <c r="B112" s="21" t="s">
        <v>537</v>
      </c>
      <c r="C112" s="17" t="s">
        <v>533</v>
      </c>
      <c r="D112" s="17">
        <v>0.5</v>
      </c>
      <c r="E112" s="17">
        <v>81</v>
      </c>
      <c r="F112" s="17">
        <v>81</v>
      </c>
      <c r="G112" s="17">
        <v>81</v>
      </c>
      <c r="H112" s="17">
        <v>81</v>
      </c>
      <c r="I112" s="17">
        <v>81</v>
      </c>
      <c r="J112" s="17">
        <v>81</v>
      </c>
      <c r="K112" s="17">
        <v>81</v>
      </c>
      <c r="L112" s="17">
        <v>81</v>
      </c>
      <c r="M112" s="17">
        <v>81</v>
      </c>
      <c r="N112" s="17">
        <v>81</v>
      </c>
      <c r="O112" s="17">
        <v>81</v>
      </c>
      <c r="P112" s="17">
        <v>81</v>
      </c>
      <c r="Q112" s="17">
        <v>81</v>
      </c>
      <c r="R112" s="25"/>
    </row>
    <row r="113" spans="1:18" s="35" customFormat="1" ht="20.25" customHeight="1">
      <c r="A113" s="36" t="s">
        <v>414</v>
      </c>
      <c r="B113" s="205" t="s">
        <v>613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4"/>
    </row>
    <row r="114" spans="1:18" s="35" customFormat="1" ht="17.25" customHeight="1">
      <c r="A114" s="17"/>
      <c r="B114" s="205" t="s">
        <v>480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4"/>
    </row>
    <row r="115" spans="1:18" s="35" customFormat="1" ht="17.25" customHeight="1">
      <c r="A115" s="17"/>
      <c r="B115" s="205" t="s">
        <v>481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4"/>
    </row>
    <row r="116" spans="1:18" s="35" customFormat="1" ht="24">
      <c r="A116" s="17">
        <v>1</v>
      </c>
      <c r="B116" s="21" t="s">
        <v>259</v>
      </c>
      <c r="C116" s="17" t="s">
        <v>260</v>
      </c>
      <c r="D116" s="17">
        <v>1</v>
      </c>
      <c r="E116" s="17">
        <v>0</v>
      </c>
      <c r="F116" s="17">
        <v>1</v>
      </c>
      <c r="G116" s="17">
        <v>0</v>
      </c>
      <c r="H116" s="17">
        <v>2</v>
      </c>
      <c r="I116" s="17">
        <v>0</v>
      </c>
      <c r="J116" s="17">
        <v>2</v>
      </c>
      <c r="K116" s="17">
        <v>0</v>
      </c>
      <c r="L116" s="17">
        <v>2</v>
      </c>
      <c r="M116" s="17">
        <v>0</v>
      </c>
      <c r="N116" s="17">
        <v>2</v>
      </c>
      <c r="O116" s="17">
        <v>0</v>
      </c>
      <c r="P116" s="124">
        <v>112</v>
      </c>
      <c r="Q116" s="124">
        <v>100</v>
      </c>
      <c r="R116" s="17"/>
    </row>
    <row r="117" spans="1:18" ht="16.5" customHeight="1">
      <c r="A117" s="36" t="s">
        <v>415</v>
      </c>
      <c r="B117" s="205" t="s">
        <v>50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4"/>
    </row>
    <row r="118" spans="1:18" ht="15.75" customHeight="1">
      <c r="A118" s="17"/>
      <c r="B118" s="205" t="s">
        <v>538</v>
      </c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4"/>
    </row>
    <row r="119" spans="1:18" s="27" customFormat="1" ht="51" customHeight="1">
      <c r="A119" s="17">
        <v>1</v>
      </c>
      <c r="B119" s="21" t="s">
        <v>544</v>
      </c>
      <c r="C119" s="17" t="s">
        <v>43</v>
      </c>
      <c r="D119" s="17">
        <v>0.1</v>
      </c>
      <c r="E119" s="17">
        <v>400</v>
      </c>
      <c r="F119" s="17">
        <v>400</v>
      </c>
      <c r="G119" s="17">
        <v>429</v>
      </c>
      <c r="H119" s="17">
        <v>400</v>
      </c>
      <c r="I119" s="17">
        <v>96.6</v>
      </c>
      <c r="J119" s="17">
        <v>400</v>
      </c>
      <c r="K119" s="17">
        <v>96.6</v>
      </c>
      <c r="L119" s="17">
        <v>400</v>
      </c>
      <c r="M119" s="17">
        <v>104.3</v>
      </c>
      <c r="N119" s="17">
        <v>400</v>
      </c>
      <c r="O119" s="17">
        <v>148.6</v>
      </c>
      <c r="P119" s="17">
        <v>400</v>
      </c>
      <c r="Q119" s="17">
        <v>400</v>
      </c>
      <c r="R119" s="25"/>
    </row>
    <row r="120" spans="1:18" s="27" customFormat="1" ht="36">
      <c r="A120" s="17">
        <v>2</v>
      </c>
      <c r="B120" s="21" t="s">
        <v>545</v>
      </c>
      <c r="C120" s="17" t="s">
        <v>227</v>
      </c>
      <c r="D120" s="17">
        <v>0.05</v>
      </c>
      <c r="E120" s="17">
        <v>208</v>
      </c>
      <c r="F120" s="17">
        <v>230</v>
      </c>
      <c r="G120" s="17">
        <v>164</v>
      </c>
      <c r="H120" s="17">
        <v>250</v>
      </c>
      <c r="I120" s="17">
        <v>21</v>
      </c>
      <c r="J120" s="17">
        <v>250</v>
      </c>
      <c r="K120" s="17">
        <v>21</v>
      </c>
      <c r="L120" s="17">
        <v>230</v>
      </c>
      <c r="M120" s="17">
        <v>130</v>
      </c>
      <c r="N120" s="17">
        <v>230</v>
      </c>
      <c r="O120" s="17">
        <v>199</v>
      </c>
      <c r="P120" s="17">
        <v>250</v>
      </c>
      <c r="Q120" s="17">
        <v>250</v>
      </c>
      <c r="R120" s="25"/>
    </row>
    <row r="121" spans="1:18" ht="18" customHeight="1">
      <c r="A121" s="103"/>
      <c r="B121" s="205" t="s">
        <v>539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4"/>
    </row>
    <row r="122" spans="1:18" ht="18" customHeight="1">
      <c r="A122" s="103"/>
      <c r="B122" s="205" t="s">
        <v>540</v>
      </c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4"/>
    </row>
    <row r="123" spans="1:18" ht="51" customHeight="1">
      <c r="A123" s="103" t="s">
        <v>262</v>
      </c>
      <c r="B123" s="21" t="s">
        <v>999</v>
      </c>
      <c r="C123" s="17" t="s">
        <v>227</v>
      </c>
      <c r="D123" s="17">
        <v>0.1</v>
      </c>
      <c r="E123" s="17" t="s">
        <v>75</v>
      </c>
      <c r="F123" s="17" t="s">
        <v>75</v>
      </c>
      <c r="G123" s="17" t="s">
        <v>75</v>
      </c>
      <c r="H123" s="17" t="s">
        <v>75</v>
      </c>
      <c r="I123" s="17" t="s">
        <v>75</v>
      </c>
      <c r="J123" s="17" t="s">
        <v>75</v>
      </c>
      <c r="K123" s="17" t="s">
        <v>75</v>
      </c>
      <c r="L123" s="17">
        <v>69.7</v>
      </c>
      <c r="M123" s="17">
        <v>36</v>
      </c>
      <c r="N123" s="17">
        <v>69.7</v>
      </c>
      <c r="O123" s="17">
        <v>48</v>
      </c>
      <c r="P123" s="17">
        <v>69.7</v>
      </c>
      <c r="Q123" s="17">
        <v>69.7</v>
      </c>
      <c r="R123" s="95"/>
    </row>
    <row r="124" spans="1:18" s="27" customFormat="1" ht="24">
      <c r="A124" s="17">
        <v>4</v>
      </c>
      <c r="B124" s="21" t="s">
        <v>546</v>
      </c>
      <c r="C124" s="17" t="s">
        <v>227</v>
      </c>
      <c r="D124" s="17">
        <v>0.05</v>
      </c>
      <c r="E124" s="17">
        <v>15371</v>
      </c>
      <c r="F124" s="17">
        <v>16000</v>
      </c>
      <c r="G124" s="17">
        <v>18575</v>
      </c>
      <c r="H124" s="17">
        <v>16000</v>
      </c>
      <c r="I124" s="17">
        <v>7072</v>
      </c>
      <c r="J124" s="17">
        <v>16000</v>
      </c>
      <c r="K124" s="17">
        <v>7072</v>
      </c>
      <c r="L124" s="17">
        <v>16000</v>
      </c>
      <c r="M124" s="17">
        <v>8000</v>
      </c>
      <c r="N124" s="17">
        <v>16000</v>
      </c>
      <c r="O124" s="17">
        <v>9726</v>
      </c>
      <c r="P124" s="17">
        <v>16000</v>
      </c>
      <c r="Q124" s="17">
        <v>16000</v>
      </c>
      <c r="R124" s="25"/>
    </row>
    <row r="125" spans="1:18" s="27" customFormat="1" ht="24">
      <c r="A125" s="17">
        <v>5</v>
      </c>
      <c r="B125" s="21" t="s">
        <v>319</v>
      </c>
      <c r="C125" s="17" t="s">
        <v>222</v>
      </c>
      <c r="D125" s="17">
        <v>0.1</v>
      </c>
      <c r="E125" s="17">
        <v>8.7</v>
      </c>
      <c r="F125" s="17">
        <v>8.2</v>
      </c>
      <c r="G125" s="17">
        <v>9.3</v>
      </c>
      <c r="H125" s="17">
        <v>8.7</v>
      </c>
      <c r="I125" s="17">
        <v>10</v>
      </c>
      <c r="J125" s="17">
        <v>8.7</v>
      </c>
      <c r="K125" s="17">
        <v>10</v>
      </c>
      <c r="L125" s="17">
        <v>8</v>
      </c>
      <c r="M125" s="17">
        <v>9.8</v>
      </c>
      <c r="N125" s="17">
        <v>8</v>
      </c>
      <c r="O125" s="17">
        <v>11.3</v>
      </c>
      <c r="P125" s="17">
        <v>9</v>
      </c>
      <c r="Q125" s="17">
        <v>9</v>
      </c>
      <c r="R125" s="25"/>
    </row>
    <row r="126" spans="1:18" s="27" customFormat="1" ht="50.25" customHeight="1">
      <c r="A126" s="17">
        <v>6</v>
      </c>
      <c r="B126" s="21" t="s">
        <v>547</v>
      </c>
      <c r="C126" s="17" t="s">
        <v>43</v>
      </c>
      <c r="D126" s="17">
        <v>0.05</v>
      </c>
      <c r="E126" s="17">
        <v>65.3</v>
      </c>
      <c r="F126" s="17">
        <v>69.3</v>
      </c>
      <c r="G126" s="17">
        <v>69.3</v>
      </c>
      <c r="H126" s="17">
        <v>74.4</v>
      </c>
      <c r="I126" s="17">
        <v>69.3</v>
      </c>
      <c r="J126" s="17">
        <v>74.4</v>
      </c>
      <c r="K126" s="17">
        <v>73.3</v>
      </c>
      <c r="L126" s="17">
        <v>74.3</v>
      </c>
      <c r="M126" s="17">
        <v>74.6</v>
      </c>
      <c r="N126" s="17">
        <v>74.3</v>
      </c>
      <c r="O126" s="17">
        <v>76.2</v>
      </c>
      <c r="P126" s="17">
        <v>77.5</v>
      </c>
      <c r="Q126" s="17">
        <v>81.6</v>
      </c>
      <c r="R126" s="25"/>
    </row>
    <row r="127" spans="1:18" s="27" customFormat="1" ht="18.75" customHeight="1">
      <c r="A127" s="130"/>
      <c r="B127" s="205" t="s">
        <v>541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4"/>
    </row>
    <row r="128" spans="1:18" s="27" customFormat="1" ht="15" customHeight="1">
      <c r="A128" s="130"/>
      <c r="B128" s="205" t="s">
        <v>1010</v>
      </c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4"/>
    </row>
    <row r="129" spans="1:18" s="27" customFormat="1" ht="24">
      <c r="A129" s="17">
        <v>7</v>
      </c>
      <c r="B129" s="21" t="s">
        <v>548</v>
      </c>
      <c r="C129" s="17" t="s">
        <v>213</v>
      </c>
      <c r="D129" s="17">
        <v>0.2</v>
      </c>
      <c r="E129" s="17">
        <v>94.3</v>
      </c>
      <c r="F129" s="17">
        <v>86.8</v>
      </c>
      <c r="G129" s="17">
        <v>93.2</v>
      </c>
      <c r="H129" s="17">
        <v>87</v>
      </c>
      <c r="I129" s="17">
        <v>101</v>
      </c>
      <c r="J129" s="17">
        <v>87</v>
      </c>
      <c r="K129" s="17">
        <v>100</v>
      </c>
      <c r="L129" s="17">
        <v>87</v>
      </c>
      <c r="M129" s="17">
        <v>101</v>
      </c>
      <c r="N129" s="17">
        <v>87</v>
      </c>
      <c r="O129" s="17">
        <v>105</v>
      </c>
      <c r="P129" s="17">
        <v>90</v>
      </c>
      <c r="Q129" s="17">
        <v>90</v>
      </c>
      <c r="R129" s="25"/>
    </row>
    <row r="130" spans="1:18" s="27" customFormat="1" ht="24">
      <c r="A130" s="17">
        <v>8</v>
      </c>
      <c r="B130" s="21" t="s">
        <v>228</v>
      </c>
      <c r="C130" s="17" t="s">
        <v>213</v>
      </c>
      <c r="D130" s="17">
        <v>0.15</v>
      </c>
      <c r="E130" s="17">
        <v>1008</v>
      </c>
      <c r="F130" s="17">
        <v>958</v>
      </c>
      <c r="G130" s="17">
        <v>1011</v>
      </c>
      <c r="H130" s="17">
        <v>958</v>
      </c>
      <c r="I130" s="17">
        <v>958</v>
      </c>
      <c r="J130" s="17">
        <v>958</v>
      </c>
      <c r="K130" s="17">
        <v>958</v>
      </c>
      <c r="L130" s="17">
        <v>958</v>
      </c>
      <c r="M130" s="17">
        <v>1051</v>
      </c>
      <c r="N130" s="17">
        <v>958</v>
      </c>
      <c r="O130" s="124">
        <v>1124</v>
      </c>
      <c r="P130" s="124">
        <v>958</v>
      </c>
      <c r="Q130" s="124">
        <v>965</v>
      </c>
      <c r="R130" s="25"/>
    </row>
    <row r="131" spans="1:18" s="27" customFormat="1" ht="12">
      <c r="A131" s="17">
        <v>9</v>
      </c>
      <c r="B131" s="21" t="s">
        <v>229</v>
      </c>
      <c r="C131" s="17" t="s">
        <v>213</v>
      </c>
      <c r="D131" s="17" t="s">
        <v>75</v>
      </c>
      <c r="E131" s="17">
        <v>84019</v>
      </c>
      <c r="F131" s="17">
        <v>92864</v>
      </c>
      <c r="G131" s="17">
        <v>92864</v>
      </c>
      <c r="H131" s="17">
        <v>92864</v>
      </c>
      <c r="I131" s="17">
        <v>0</v>
      </c>
      <c r="J131" s="17">
        <v>92864</v>
      </c>
      <c r="K131" s="17">
        <v>0</v>
      </c>
      <c r="L131" s="17" t="s">
        <v>75</v>
      </c>
      <c r="M131" s="17" t="s">
        <v>75</v>
      </c>
      <c r="N131" s="17" t="s">
        <v>75</v>
      </c>
      <c r="O131" s="17" t="s">
        <v>75</v>
      </c>
      <c r="P131" s="17" t="s">
        <v>75</v>
      </c>
      <c r="Q131" s="17" t="s">
        <v>75</v>
      </c>
      <c r="R131" s="25"/>
    </row>
    <row r="132" spans="1:18" s="27" customFormat="1" ht="24">
      <c r="A132" s="17">
        <v>10</v>
      </c>
      <c r="B132" s="21" t="s">
        <v>230</v>
      </c>
      <c r="C132" s="17" t="s">
        <v>222</v>
      </c>
      <c r="D132" s="17" t="s">
        <v>75</v>
      </c>
      <c r="E132" s="17">
        <v>21</v>
      </c>
      <c r="F132" s="17">
        <v>15</v>
      </c>
      <c r="G132" s="17">
        <v>18</v>
      </c>
      <c r="H132" s="131">
        <v>15</v>
      </c>
      <c r="I132" s="132">
        <v>0</v>
      </c>
      <c r="J132" s="131">
        <v>15</v>
      </c>
      <c r="K132" s="132">
        <v>0</v>
      </c>
      <c r="L132" s="131" t="s">
        <v>75</v>
      </c>
      <c r="M132" s="131" t="s">
        <v>75</v>
      </c>
      <c r="N132" s="131" t="s">
        <v>75</v>
      </c>
      <c r="O132" s="131" t="s">
        <v>75</v>
      </c>
      <c r="P132" s="17" t="s">
        <v>75</v>
      </c>
      <c r="Q132" s="17" t="s">
        <v>75</v>
      </c>
      <c r="R132" s="25"/>
    </row>
    <row r="133" spans="1:18" s="27" customFormat="1" ht="14.25" customHeight="1">
      <c r="A133" s="130"/>
      <c r="B133" s="205" t="s">
        <v>542</v>
      </c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4"/>
    </row>
    <row r="134" spans="1:18" s="27" customFormat="1" ht="15.75" customHeight="1">
      <c r="A134" s="130"/>
      <c r="B134" s="205" t="s">
        <v>543</v>
      </c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4"/>
    </row>
    <row r="135" spans="1:18" s="27" customFormat="1" ht="24">
      <c r="A135" s="17">
        <v>11</v>
      </c>
      <c r="B135" s="21" t="s">
        <v>226</v>
      </c>
      <c r="C135" s="17" t="s">
        <v>43</v>
      </c>
      <c r="D135" s="17" t="s">
        <v>75</v>
      </c>
      <c r="E135" s="104">
        <v>21</v>
      </c>
      <c r="F135" s="104">
        <v>21.1</v>
      </c>
      <c r="G135" s="104">
        <v>22</v>
      </c>
      <c r="H135" s="104">
        <v>21.5</v>
      </c>
      <c r="I135" s="104">
        <v>0</v>
      </c>
      <c r="J135" s="104">
        <v>21.5</v>
      </c>
      <c r="K135" s="104">
        <v>0</v>
      </c>
      <c r="L135" s="104" t="s">
        <v>75</v>
      </c>
      <c r="M135" s="104" t="s">
        <v>75</v>
      </c>
      <c r="N135" s="104" t="s">
        <v>75</v>
      </c>
      <c r="O135" s="104" t="s">
        <v>75</v>
      </c>
      <c r="P135" s="104" t="s">
        <v>75</v>
      </c>
      <c r="Q135" s="104" t="s">
        <v>75</v>
      </c>
      <c r="R135" s="25"/>
    </row>
    <row r="136" spans="1:18" s="27" customFormat="1" ht="24">
      <c r="A136" s="17">
        <v>12</v>
      </c>
      <c r="B136" s="21" t="s">
        <v>320</v>
      </c>
      <c r="C136" s="17" t="s">
        <v>43</v>
      </c>
      <c r="D136" s="17" t="s">
        <v>75</v>
      </c>
      <c r="E136" s="17">
        <v>100</v>
      </c>
      <c r="F136" s="17">
        <v>100</v>
      </c>
      <c r="G136" s="17">
        <v>100</v>
      </c>
      <c r="H136" s="17">
        <v>100</v>
      </c>
      <c r="I136" s="17">
        <v>0</v>
      </c>
      <c r="J136" s="17">
        <v>100</v>
      </c>
      <c r="K136" s="17">
        <v>0</v>
      </c>
      <c r="L136" s="17" t="s">
        <v>75</v>
      </c>
      <c r="M136" s="17" t="s">
        <v>75</v>
      </c>
      <c r="N136" s="17" t="s">
        <v>75</v>
      </c>
      <c r="O136" s="17" t="s">
        <v>75</v>
      </c>
      <c r="P136" s="17" t="s">
        <v>75</v>
      </c>
      <c r="Q136" s="17" t="s">
        <v>75</v>
      </c>
      <c r="R136" s="25"/>
    </row>
    <row r="137" spans="1:18" s="27" customFormat="1" ht="36">
      <c r="A137" s="17">
        <v>13</v>
      </c>
      <c r="B137" s="21" t="s">
        <v>321</v>
      </c>
      <c r="C137" s="17" t="s">
        <v>222</v>
      </c>
      <c r="D137" s="17" t="s">
        <v>75</v>
      </c>
      <c r="E137" s="17">
        <v>22323</v>
      </c>
      <c r="F137" s="17">
        <v>21500</v>
      </c>
      <c r="G137" s="17">
        <v>25152</v>
      </c>
      <c r="H137" s="17">
        <v>24000</v>
      </c>
      <c r="I137" s="17">
        <v>0</v>
      </c>
      <c r="J137" s="17">
        <v>24000</v>
      </c>
      <c r="K137" s="17">
        <v>0</v>
      </c>
      <c r="L137" s="17" t="s">
        <v>75</v>
      </c>
      <c r="M137" s="17" t="s">
        <v>75</v>
      </c>
      <c r="N137" s="17" t="s">
        <v>75</v>
      </c>
      <c r="O137" s="17" t="s">
        <v>75</v>
      </c>
      <c r="P137" s="17" t="s">
        <v>75</v>
      </c>
      <c r="Q137" s="17" t="s">
        <v>75</v>
      </c>
      <c r="R137" s="25"/>
    </row>
    <row r="138" spans="1:18" s="27" customFormat="1" ht="36">
      <c r="A138" s="17">
        <v>14</v>
      </c>
      <c r="B138" s="21" t="s">
        <v>231</v>
      </c>
      <c r="C138" s="17" t="s">
        <v>213</v>
      </c>
      <c r="D138" s="17">
        <v>0.1</v>
      </c>
      <c r="E138" s="17">
        <v>24</v>
      </c>
      <c r="F138" s="17">
        <v>20</v>
      </c>
      <c r="G138" s="132">
        <v>30</v>
      </c>
      <c r="H138" s="131">
        <v>22</v>
      </c>
      <c r="I138" s="132">
        <v>7</v>
      </c>
      <c r="J138" s="131">
        <v>22</v>
      </c>
      <c r="K138" s="132">
        <v>9</v>
      </c>
      <c r="L138" s="131">
        <v>22</v>
      </c>
      <c r="M138" s="131">
        <v>24</v>
      </c>
      <c r="N138" s="131">
        <v>22</v>
      </c>
      <c r="O138" s="131">
        <v>40</v>
      </c>
      <c r="P138" s="132">
        <v>22</v>
      </c>
      <c r="Q138" s="17">
        <v>22</v>
      </c>
      <c r="R138" s="25"/>
    </row>
    <row r="139" spans="1:18" s="27" customFormat="1" ht="51" customHeight="1">
      <c r="A139" s="32">
        <v>15</v>
      </c>
      <c r="B139" s="34" t="s">
        <v>549</v>
      </c>
      <c r="C139" s="32" t="s">
        <v>43</v>
      </c>
      <c r="D139" s="32">
        <v>0.1</v>
      </c>
      <c r="E139" s="32">
        <v>1.08</v>
      </c>
      <c r="F139" s="32">
        <v>10.1</v>
      </c>
      <c r="G139" s="32">
        <v>0</v>
      </c>
      <c r="H139" s="133">
        <v>9</v>
      </c>
      <c r="I139" s="133">
        <v>9</v>
      </c>
      <c r="J139" s="133">
        <v>9</v>
      </c>
      <c r="K139" s="133">
        <v>9</v>
      </c>
      <c r="L139" s="133">
        <v>9.7</v>
      </c>
      <c r="M139" s="133">
        <v>8.5</v>
      </c>
      <c r="N139" s="133">
        <v>9.7</v>
      </c>
      <c r="O139" s="133">
        <v>7.4</v>
      </c>
      <c r="P139" s="133">
        <v>8.6</v>
      </c>
      <c r="Q139" s="133">
        <v>7.6</v>
      </c>
      <c r="R139" s="134"/>
    </row>
    <row r="140" spans="1:18" ht="12.75" customHeight="1">
      <c r="A140" s="114" t="s">
        <v>416</v>
      </c>
      <c r="B140" s="197" t="s">
        <v>475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8"/>
    </row>
    <row r="141" spans="1:18" ht="12.75" customHeight="1">
      <c r="A141" s="135"/>
      <c r="B141" s="191" t="s">
        <v>476</v>
      </c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2"/>
    </row>
    <row r="142" spans="1:18" ht="12.75" customHeight="1">
      <c r="A142" s="118"/>
      <c r="B142" s="206" t="s">
        <v>477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</row>
    <row r="143" spans="1:18" ht="24">
      <c r="A143" s="94">
        <v>1</v>
      </c>
      <c r="B143" s="102" t="s">
        <v>254</v>
      </c>
      <c r="C143" s="94" t="s">
        <v>222</v>
      </c>
      <c r="D143" s="94" t="s">
        <v>75</v>
      </c>
      <c r="E143" s="94">
        <v>88</v>
      </c>
      <c r="F143" s="94">
        <v>88</v>
      </c>
      <c r="G143" s="94">
        <v>87</v>
      </c>
      <c r="H143" s="94">
        <v>88</v>
      </c>
      <c r="I143" s="94">
        <v>88</v>
      </c>
      <c r="J143" s="94">
        <v>88</v>
      </c>
      <c r="K143" s="94">
        <v>88</v>
      </c>
      <c r="L143" s="94">
        <v>89</v>
      </c>
      <c r="M143" s="94">
        <v>90</v>
      </c>
      <c r="N143" s="94">
        <v>89</v>
      </c>
      <c r="O143" s="94">
        <v>90</v>
      </c>
      <c r="P143" s="94">
        <v>90</v>
      </c>
      <c r="Q143" s="94">
        <v>90</v>
      </c>
      <c r="R143" s="94"/>
    </row>
    <row r="144" spans="1:18" ht="27.75" customHeight="1">
      <c r="A144" s="17">
        <v>2</v>
      </c>
      <c r="B144" s="21" t="s">
        <v>256</v>
      </c>
      <c r="C144" s="17" t="s">
        <v>213</v>
      </c>
      <c r="D144" s="17">
        <v>0.25</v>
      </c>
      <c r="E144" s="17">
        <v>5619</v>
      </c>
      <c r="F144" s="17">
        <v>5731</v>
      </c>
      <c r="G144" s="17">
        <v>5870</v>
      </c>
      <c r="H144" s="124">
        <v>5828</v>
      </c>
      <c r="I144" s="17">
        <v>5992</v>
      </c>
      <c r="J144" s="124">
        <v>5828</v>
      </c>
      <c r="K144" s="124">
        <v>6223</v>
      </c>
      <c r="L144" s="124">
        <v>6850</v>
      </c>
      <c r="M144" s="124">
        <v>6782</v>
      </c>
      <c r="N144" s="124">
        <v>6850</v>
      </c>
      <c r="O144" s="124">
        <v>6806</v>
      </c>
      <c r="P144" s="124">
        <v>7000</v>
      </c>
      <c r="Q144" s="17">
        <v>7050</v>
      </c>
      <c r="R144" s="17"/>
    </row>
    <row r="145" spans="1:18" ht="120">
      <c r="A145" s="32">
        <v>3</v>
      </c>
      <c r="B145" s="34" t="s">
        <v>257</v>
      </c>
      <c r="C145" s="32" t="s">
        <v>213</v>
      </c>
      <c r="D145" s="32">
        <v>0.25</v>
      </c>
      <c r="E145" s="32">
        <v>3000</v>
      </c>
      <c r="F145" s="32">
        <v>3000</v>
      </c>
      <c r="G145" s="32">
        <v>3000</v>
      </c>
      <c r="H145" s="125">
        <v>3000</v>
      </c>
      <c r="I145" s="32">
        <v>1500</v>
      </c>
      <c r="J145" s="125">
        <v>3000</v>
      </c>
      <c r="K145" s="125">
        <v>2308</v>
      </c>
      <c r="L145" s="125">
        <v>3000</v>
      </c>
      <c r="M145" s="125">
        <v>2500</v>
      </c>
      <c r="N145" s="125">
        <v>3000</v>
      </c>
      <c r="O145" s="125">
        <v>3000</v>
      </c>
      <c r="P145" s="32">
        <v>3000</v>
      </c>
      <c r="Q145" s="32">
        <v>3000</v>
      </c>
      <c r="R145" s="32"/>
    </row>
    <row r="146" spans="1:18" ht="12.75" customHeight="1">
      <c r="A146" s="136"/>
      <c r="B146" s="201" t="s">
        <v>479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2"/>
    </row>
    <row r="147" spans="1:18" ht="36">
      <c r="A147" s="94">
        <v>4</v>
      </c>
      <c r="B147" s="102" t="s">
        <v>478</v>
      </c>
      <c r="C147" s="94" t="s">
        <v>43</v>
      </c>
      <c r="D147" s="137">
        <v>0.25</v>
      </c>
      <c r="E147" s="137">
        <v>27.25</v>
      </c>
      <c r="F147" s="137">
        <v>29</v>
      </c>
      <c r="G147" s="137">
        <v>29</v>
      </c>
      <c r="H147" s="137">
        <v>31.25</v>
      </c>
      <c r="I147" s="137">
        <v>30.36</v>
      </c>
      <c r="J147" s="137">
        <v>31.25</v>
      </c>
      <c r="K147" s="137">
        <v>31.53</v>
      </c>
      <c r="L147" s="137">
        <v>33.8</v>
      </c>
      <c r="M147" s="137">
        <v>34.36</v>
      </c>
      <c r="N147" s="137">
        <v>33.8</v>
      </c>
      <c r="O147" s="137">
        <v>34.8</v>
      </c>
      <c r="P147" s="137">
        <v>35</v>
      </c>
      <c r="Q147" s="137">
        <v>35.2</v>
      </c>
      <c r="R147" s="94"/>
    </row>
    <row r="148" spans="1:18" ht="24">
      <c r="A148" s="17">
        <v>5</v>
      </c>
      <c r="B148" s="21" t="s">
        <v>255</v>
      </c>
      <c r="C148" s="17" t="s">
        <v>213</v>
      </c>
      <c r="D148" s="17">
        <v>0.09</v>
      </c>
      <c r="E148" s="17">
        <v>1944</v>
      </c>
      <c r="F148" s="17">
        <v>1944</v>
      </c>
      <c r="G148" s="17">
        <v>2014</v>
      </c>
      <c r="H148" s="17">
        <v>1941</v>
      </c>
      <c r="I148" s="17">
        <v>1941</v>
      </c>
      <c r="J148" s="17">
        <v>1941</v>
      </c>
      <c r="K148" s="17">
        <v>1941</v>
      </c>
      <c r="L148" s="17">
        <v>2124</v>
      </c>
      <c r="M148" s="17">
        <v>2139</v>
      </c>
      <c r="N148" s="17">
        <v>2124</v>
      </c>
      <c r="O148" s="17">
        <v>2139</v>
      </c>
      <c r="P148" s="17">
        <v>2186</v>
      </c>
      <c r="Q148" s="17">
        <v>2186</v>
      </c>
      <c r="R148" s="17"/>
    </row>
    <row r="149" spans="1:18" ht="12">
      <c r="A149" s="32">
        <v>6</v>
      </c>
      <c r="B149" s="34" t="s">
        <v>258</v>
      </c>
      <c r="C149" s="32" t="s">
        <v>43</v>
      </c>
      <c r="D149" s="32">
        <v>0.11</v>
      </c>
      <c r="E149" s="32">
        <v>77.27</v>
      </c>
      <c r="F149" s="32">
        <v>77.27</v>
      </c>
      <c r="G149" s="32">
        <v>81.57</v>
      </c>
      <c r="H149" s="32">
        <v>77.27</v>
      </c>
      <c r="I149" s="32">
        <v>77.27</v>
      </c>
      <c r="J149" s="32">
        <v>77.27</v>
      </c>
      <c r="K149" s="32">
        <v>77.27</v>
      </c>
      <c r="L149" s="32">
        <v>86</v>
      </c>
      <c r="M149" s="32">
        <v>88</v>
      </c>
      <c r="N149" s="32">
        <v>86</v>
      </c>
      <c r="O149" s="32">
        <v>88</v>
      </c>
      <c r="P149" s="32">
        <v>86.2</v>
      </c>
      <c r="Q149" s="32">
        <v>86.2</v>
      </c>
      <c r="R149" s="32"/>
    </row>
    <row r="150" spans="1:18" ht="15" customHeight="1">
      <c r="A150" s="117" t="s">
        <v>417</v>
      </c>
      <c r="B150" s="197" t="s">
        <v>486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8"/>
    </row>
    <row r="151" spans="1:18" ht="31.5" customHeight="1">
      <c r="A151" s="138"/>
      <c r="B151" s="197" t="s">
        <v>1008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</row>
    <row r="152" spans="1:18" s="27" customFormat="1" ht="15" customHeight="1">
      <c r="A152" s="139"/>
      <c r="B152" s="199" t="s">
        <v>488</v>
      </c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200"/>
    </row>
    <row r="153" spans="1:18" s="27" customFormat="1" ht="12">
      <c r="A153" s="110"/>
      <c r="B153" s="206" t="s">
        <v>487</v>
      </c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</row>
    <row r="154" spans="1:18" s="27" customFormat="1" ht="75.75" customHeight="1">
      <c r="A154" s="103" t="s">
        <v>73</v>
      </c>
      <c r="B154" s="21" t="s">
        <v>1000</v>
      </c>
      <c r="C154" s="17" t="s">
        <v>213</v>
      </c>
      <c r="D154" s="17">
        <v>0.2</v>
      </c>
      <c r="E154" s="17" t="s">
        <v>75</v>
      </c>
      <c r="F154" s="17" t="s">
        <v>75</v>
      </c>
      <c r="G154" s="17" t="s">
        <v>75</v>
      </c>
      <c r="H154" s="17" t="s">
        <v>75</v>
      </c>
      <c r="I154" s="17" t="s">
        <v>75</v>
      </c>
      <c r="J154" s="17" t="s">
        <v>75</v>
      </c>
      <c r="K154" s="17" t="s">
        <v>75</v>
      </c>
      <c r="L154" s="17">
        <v>750</v>
      </c>
      <c r="M154" s="17">
        <v>570</v>
      </c>
      <c r="N154" s="17">
        <v>750</v>
      </c>
      <c r="O154" s="17">
        <v>762</v>
      </c>
      <c r="P154" s="17">
        <v>760</v>
      </c>
      <c r="Q154" s="17">
        <v>760</v>
      </c>
      <c r="R154" s="119"/>
    </row>
    <row r="155" spans="1:18" s="27" customFormat="1" ht="75.75" customHeight="1">
      <c r="A155" s="101" t="s">
        <v>261</v>
      </c>
      <c r="B155" s="102" t="s">
        <v>1001</v>
      </c>
      <c r="C155" s="94" t="s">
        <v>302</v>
      </c>
      <c r="D155" s="94">
        <v>0.2</v>
      </c>
      <c r="E155" s="94" t="s">
        <v>75</v>
      </c>
      <c r="F155" s="94" t="s">
        <v>75</v>
      </c>
      <c r="G155" s="94" t="s">
        <v>75</v>
      </c>
      <c r="H155" s="94" t="s">
        <v>75</v>
      </c>
      <c r="I155" s="94" t="s">
        <v>75</v>
      </c>
      <c r="J155" s="94" t="s">
        <v>75</v>
      </c>
      <c r="K155" s="94" t="s">
        <v>75</v>
      </c>
      <c r="L155" s="94">
        <v>25</v>
      </c>
      <c r="M155" s="94">
        <v>19</v>
      </c>
      <c r="N155" s="94">
        <v>25</v>
      </c>
      <c r="O155" s="94">
        <v>26</v>
      </c>
      <c r="P155" s="94">
        <v>26</v>
      </c>
      <c r="Q155" s="94">
        <v>27</v>
      </c>
      <c r="R155" s="119"/>
    </row>
    <row r="156" spans="1:18" s="27" customFormat="1" ht="14.25" customHeight="1">
      <c r="A156" s="106"/>
      <c r="B156" s="193" t="s">
        <v>494</v>
      </c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4"/>
    </row>
    <row r="157" spans="1:18" s="27" customFormat="1" ht="13.5" customHeight="1">
      <c r="A157" s="101"/>
      <c r="B157" s="205" t="s">
        <v>489</v>
      </c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4"/>
    </row>
    <row r="158" spans="1:18" s="27" customFormat="1" ht="78.75" customHeight="1">
      <c r="A158" s="103" t="s">
        <v>262</v>
      </c>
      <c r="B158" s="102" t="s">
        <v>1002</v>
      </c>
      <c r="C158" s="17" t="s">
        <v>213</v>
      </c>
      <c r="D158" s="17">
        <v>0.2</v>
      </c>
      <c r="E158" s="17" t="s">
        <v>75</v>
      </c>
      <c r="F158" s="17" t="s">
        <v>75</v>
      </c>
      <c r="G158" s="17" t="s">
        <v>75</v>
      </c>
      <c r="H158" s="17" t="s">
        <v>75</v>
      </c>
      <c r="I158" s="17" t="s">
        <v>75</v>
      </c>
      <c r="J158" s="17" t="s">
        <v>75</v>
      </c>
      <c r="K158" s="17" t="s">
        <v>75</v>
      </c>
      <c r="L158" s="17">
        <v>400</v>
      </c>
      <c r="M158" s="17">
        <v>320</v>
      </c>
      <c r="N158" s="17">
        <v>400</v>
      </c>
      <c r="O158" s="17">
        <v>426</v>
      </c>
      <c r="P158" s="17">
        <v>450</v>
      </c>
      <c r="Q158" s="17">
        <v>500</v>
      </c>
      <c r="R158" s="95"/>
    </row>
    <row r="159" spans="1:18" s="91" customFormat="1" ht="72.75" customHeight="1">
      <c r="A159" s="103" t="s">
        <v>263</v>
      </c>
      <c r="B159" s="102" t="s">
        <v>1003</v>
      </c>
      <c r="C159" s="17" t="s">
        <v>302</v>
      </c>
      <c r="D159" s="17">
        <v>0.2</v>
      </c>
      <c r="E159" s="17" t="s">
        <v>75</v>
      </c>
      <c r="F159" s="17" t="s">
        <v>75</v>
      </c>
      <c r="G159" s="17" t="s">
        <v>75</v>
      </c>
      <c r="H159" s="17" t="s">
        <v>75</v>
      </c>
      <c r="I159" s="17" t="s">
        <v>75</v>
      </c>
      <c r="J159" s="17" t="s">
        <v>75</v>
      </c>
      <c r="K159" s="17" t="s">
        <v>75</v>
      </c>
      <c r="L159" s="17">
        <v>20</v>
      </c>
      <c r="M159" s="17">
        <v>18</v>
      </c>
      <c r="N159" s="17">
        <v>20</v>
      </c>
      <c r="O159" s="17">
        <v>24</v>
      </c>
      <c r="P159" s="17">
        <v>22</v>
      </c>
      <c r="Q159" s="17">
        <v>23</v>
      </c>
      <c r="R159" s="95"/>
    </row>
    <row r="160" spans="1:18" s="27" customFormat="1" ht="36">
      <c r="A160" s="108" t="s">
        <v>264</v>
      </c>
      <c r="B160" s="34" t="s">
        <v>490</v>
      </c>
      <c r="C160" s="32" t="s">
        <v>213</v>
      </c>
      <c r="D160" s="32">
        <v>0.1</v>
      </c>
      <c r="E160" s="32">
        <v>28</v>
      </c>
      <c r="F160" s="32">
        <v>24</v>
      </c>
      <c r="G160" s="32">
        <v>24</v>
      </c>
      <c r="H160" s="125">
        <v>26</v>
      </c>
      <c r="I160" s="125">
        <v>0</v>
      </c>
      <c r="J160" s="125">
        <v>26</v>
      </c>
      <c r="K160" s="125">
        <v>0</v>
      </c>
      <c r="L160" s="125">
        <v>26</v>
      </c>
      <c r="M160" s="125">
        <v>0</v>
      </c>
      <c r="N160" s="125">
        <v>26</v>
      </c>
      <c r="O160" s="125">
        <v>0</v>
      </c>
      <c r="P160" s="125">
        <v>28</v>
      </c>
      <c r="Q160" s="125">
        <v>30</v>
      </c>
      <c r="R160" s="134"/>
    </row>
    <row r="161" spans="1:18" s="27" customFormat="1" ht="14.25" customHeight="1">
      <c r="A161" s="106"/>
      <c r="B161" s="201" t="s">
        <v>491</v>
      </c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2"/>
    </row>
    <row r="162" spans="1:18" s="27" customFormat="1" ht="15" customHeight="1">
      <c r="A162" s="101"/>
      <c r="B162" s="205" t="s">
        <v>492</v>
      </c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4"/>
    </row>
    <row r="163" spans="1:18" s="27" customFormat="1" ht="51" customHeight="1">
      <c r="A163" s="103" t="s">
        <v>265</v>
      </c>
      <c r="B163" s="21" t="s">
        <v>493</v>
      </c>
      <c r="C163" s="17" t="s">
        <v>43</v>
      </c>
      <c r="D163" s="17">
        <v>0.1</v>
      </c>
      <c r="E163" s="17">
        <v>8</v>
      </c>
      <c r="F163" s="17">
        <v>8</v>
      </c>
      <c r="G163" s="17">
        <v>8</v>
      </c>
      <c r="H163" s="124">
        <v>9</v>
      </c>
      <c r="I163" s="124">
        <v>0</v>
      </c>
      <c r="J163" s="124">
        <v>9</v>
      </c>
      <c r="K163" s="124">
        <v>0</v>
      </c>
      <c r="L163" s="124">
        <v>9</v>
      </c>
      <c r="M163" s="124">
        <v>11.1</v>
      </c>
      <c r="N163" s="124">
        <v>9</v>
      </c>
      <c r="O163" s="124">
        <v>11.1</v>
      </c>
      <c r="P163" s="124">
        <v>10</v>
      </c>
      <c r="Q163" s="124">
        <v>10</v>
      </c>
      <c r="R163" s="25"/>
    </row>
    <row r="164" spans="1:18" ht="15" customHeight="1">
      <c r="A164" s="114" t="s">
        <v>418</v>
      </c>
      <c r="B164" s="197" t="s">
        <v>221</v>
      </c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8"/>
    </row>
    <row r="165" spans="1:18" ht="15" customHeight="1">
      <c r="A165" s="135"/>
      <c r="B165" s="191" t="s">
        <v>94</v>
      </c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2"/>
    </row>
    <row r="166" spans="1:18" ht="15" customHeight="1">
      <c r="A166" s="118"/>
      <c r="B166" s="206" t="s">
        <v>522</v>
      </c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</row>
    <row r="167" spans="1:18" s="27" customFormat="1" ht="24">
      <c r="A167" s="94">
        <v>1</v>
      </c>
      <c r="B167" s="102" t="s">
        <v>523</v>
      </c>
      <c r="C167" s="94" t="s">
        <v>222</v>
      </c>
      <c r="D167" s="94">
        <v>0.1</v>
      </c>
      <c r="E167" s="94">
        <v>225</v>
      </c>
      <c r="F167" s="94">
        <v>161</v>
      </c>
      <c r="G167" s="94">
        <v>167</v>
      </c>
      <c r="H167" s="94">
        <v>162</v>
      </c>
      <c r="I167" s="94">
        <v>161</v>
      </c>
      <c r="J167" s="94">
        <v>162</v>
      </c>
      <c r="K167" s="94">
        <v>161</v>
      </c>
      <c r="L167" s="94">
        <v>160</v>
      </c>
      <c r="M167" s="94">
        <v>162</v>
      </c>
      <c r="N167" s="94">
        <v>160</v>
      </c>
      <c r="O167" s="94">
        <v>165</v>
      </c>
      <c r="P167" s="94">
        <v>162</v>
      </c>
      <c r="Q167" s="94">
        <v>165</v>
      </c>
      <c r="R167" s="140"/>
    </row>
    <row r="168" spans="1:18" s="27" customFormat="1" ht="36">
      <c r="A168" s="17">
        <v>2</v>
      </c>
      <c r="B168" s="21" t="s">
        <v>524</v>
      </c>
      <c r="C168" s="17" t="s">
        <v>81</v>
      </c>
      <c r="D168" s="17">
        <v>0.2</v>
      </c>
      <c r="E168" s="103" t="s">
        <v>992</v>
      </c>
      <c r="F168" s="104">
        <v>10398</v>
      </c>
      <c r="G168" s="104">
        <v>14705</v>
      </c>
      <c r="H168" s="141">
        <v>10418</v>
      </c>
      <c r="I168" s="104">
        <v>4190.5</v>
      </c>
      <c r="J168" s="141">
        <v>10418</v>
      </c>
      <c r="K168" s="104">
        <v>8381</v>
      </c>
      <c r="L168" s="141">
        <v>10326</v>
      </c>
      <c r="M168" s="104">
        <v>12571.5</v>
      </c>
      <c r="N168" s="141">
        <v>10326</v>
      </c>
      <c r="O168" s="141">
        <v>16762</v>
      </c>
      <c r="P168" s="141">
        <v>10518</v>
      </c>
      <c r="Q168" s="141">
        <v>10684</v>
      </c>
      <c r="R168" s="25"/>
    </row>
    <row r="169" spans="1:18" s="27" customFormat="1" ht="24">
      <c r="A169" s="32">
        <v>3</v>
      </c>
      <c r="B169" s="34" t="s">
        <v>525</v>
      </c>
      <c r="C169" s="32" t="s">
        <v>213</v>
      </c>
      <c r="D169" s="32">
        <v>0.2</v>
      </c>
      <c r="E169" s="32">
        <v>258</v>
      </c>
      <c r="F169" s="32">
        <v>408</v>
      </c>
      <c r="G169" s="32">
        <v>418</v>
      </c>
      <c r="H169" s="125">
        <v>409</v>
      </c>
      <c r="I169" s="32">
        <v>409</v>
      </c>
      <c r="J169" s="125">
        <v>409</v>
      </c>
      <c r="K169" s="32">
        <v>409</v>
      </c>
      <c r="L169" s="125">
        <v>406</v>
      </c>
      <c r="M169" s="32">
        <v>409</v>
      </c>
      <c r="N169" s="125">
        <v>406</v>
      </c>
      <c r="O169" s="125">
        <v>411</v>
      </c>
      <c r="P169" s="125">
        <v>409</v>
      </c>
      <c r="Q169" s="125">
        <v>410</v>
      </c>
      <c r="R169" s="134"/>
    </row>
    <row r="170" spans="1:18" ht="15" customHeight="1">
      <c r="A170" s="136"/>
      <c r="B170" s="193" t="s">
        <v>529</v>
      </c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4"/>
    </row>
    <row r="171" spans="1:18" s="27" customFormat="1" ht="24">
      <c r="A171" s="93">
        <v>4</v>
      </c>
      <c r="B171" s="112" t="s">
        <v>526</v>
      </c>
      <c r="C171" s="93" t="s">
        <v>81</v>
      </c>
      <c r="D171" s="93">
        <v>0.1</v>
      </c>
      <c r="E171" s="105" t="s">
        <v>993</v>
      </c>
      <c r="F171" s="142">
        <v>10700</v>
      </c>
      <c r="G171" s="142">
        <v>6849</v>
      </c>
      <c r="H171" s="142">
        <v>10800</v>
      </c>
      <c r="I171" s="142">
        <v>22068</v>
      </c>
      <c r="J171" s="142">
        <v>10800</v>
      </c>
      <c r="K171" s="142">
        <v>22068</v>
      </c>
      <c r="L171" s="142">
        <v>10800</v>
      </c>
      <c r="M171" s="142">
        <v>22068</v>
      </c>
      <c r="N171" s="142">
        <v>10800</v>
      </c>
      <c r="O171" s="142">
        <v>22068</v>
      </c>
      <c r="P171" s="142">
        <v>10800</v>
      </c>
      <c r="Q171" s="142">
        <v>10900</v>
      </c>
      <c r="R171" s="143"/>
    </row>
    <row r="172" spans="1:18" ht="30.75" customHeight="1">
      <c r="A172" s="136"/>
      <c r="B172" s="193" t="s">
        <v>530</v>
      </c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4"/>
    </row>
    <row r="173" spans="1:18" s="27" customFormat="1" ht="36">
      <c r="A173" s="94">
        <v>5</v>
      </c>
      <c r="B173" s="102" t="s">
        <v>527</v>
      </c>
      <c r="C173" s="94" t="s">
        <v>213</v>
      </c>
      <c r="D173" s="94">
        <v>0.2</v>
      </c>
      <c r="E173" s="94">
        <v>0</v>
      </c>
      <c r="F173" s="94">
        <v>1</v>
      </c>
      <c r="G173" s="94">
        <v>0</v>
      </c>
      <c r="H173" s="94">
        <v>1</v>
      </c>
      <c r="I173" s="94">
        <v>0</v>
      </c>
      <c r="J173" s="94">
        <v>1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1</v>
      </c>
      <c r="R173" s="140"/>
    </row>
    <row r="174" spans="1:18" s="27" customFormat="1" ht="12">
      <c r="A174" s="32">
        <v>6</v>
      </c>
      <c r="B174" s="34" t="s">
        <v>528</v>
      </c>
      <c r="C174" s="32" t="s">
        <v>213</v>
      </c>
      <c r="D174" s="32">
        <v>0.2</v>
      </c>
      <c r="E174" s="32">
        <v>0</v>
      </c>
      <c r="F174" s="32">
        <v>2</v>
      </c>
      <c r="G174" s="32">
        <v>0</v>
      </c>
      <c r="H174" s="32">
        <v>2</v>
      </c>
      <c r="I174" s="32">
        <v>0</v>
      </c>
      <c r="J174" s="32">
        <v>2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2</v>
      </c>
      <c r="R174" s="134"/>
    </row>
    <row r="175" spans="1:18" ht="17.25" customHeight="1">
      <c r="A175" s="114" t="s">
        <v>419</v>
      </c>
      <c r="B175" s="197" t="s">
        <v>48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8"/>
    </row>
    <row r="176" spans="1:18" s="27" customFormat="1" ht="26.25" customHeight="1">
      <c r="A176" s="116"/>
      <c r="B176" s="199" t="s">
        <v>515</v>
      </c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200"/>
    </row>
    <row r="177" spans="1:18" ht="14.25" customHeight="1">
      <c r="A177" s="118"/>
      <c r="B177" s="203" t="s">
        <v>517</v>
      </c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4"/>
    </row>
    <row r="178" spans="1:18" s="27" customFormat="1" ht="36">
      <c r="A178" s="93">
        <v>1</v>
      </c>
      <c r="B178" s="112" t="s">
        <v>520</v>
      </c>
      <c r="C178" s="93" t="s">
        <v>521</v>
      </c>
      <c r="D178" s="93">
        <v>0.4</v>
      </c>
      <c r="E178" s="93">
        <v>57.5</v>
      </c>
      <c r="F178" s="93">
        <v>89.2</v>
      </c>
      <c r="G178" s="93">
        <v>86.7</v>
      </c>
      <c r="H178" s="93">
        <v>87.5</v>
      </c>
      <c r="I178" s="93">
        <v>86.7</v>
      </c>
      <c r="J178" s="93">
        <v>87.5</v>
      </c>
      <c r="K178" s="93">
        <v>86.7</v>
      </c>
      <c r="L178" s="93">
        <v>87.5</v>
      </c>
      <c r="M178" s="93">
        <v>86.7</v>
      </c>
      <c r="N178" s="93">
        <v>87.5</v>
      </c>
      <c r="O178" s="93">
        <v>87.5</v>
      </c>
      <c r="P178" s="93">
        <v>87.5</v>
      </c>
      <c r="Q178" s="93">
        <v>86</v>
      </c>
      <c r="R178" s="143"/>
    </row>
    <row r="179" spans="1:18" ht="14.25" customHeight="1">
      <c r="A179" s="136"/>
      <c r="B179" s="201" t="s">
        <v>518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2"/>
    </row>
    <row r="180" spans="1:18" s="27" customFormat="1" ht="24">
      <c r="A180" s="93">
        <v>2</v>
      </c>
      <c r="B180" s="112" t="s">
        <v>218</v>
      </c>
      <c r="C180" s="93" t="s">
        <v>219</v>
      </c>
      <c r="D180" s="93">
        <v>0.4</v>
      </c>
      <c r="E180" s="93">
        <v>2.54</v>
      </c>
      <c r="F180" s="93">
        <v>2.54</v>
      </c>
      <c r="G180" s="93">
        <v>2.7</v>
      </c>
      <c r="H180" s="93">
        <v>2.55</v>
      </c>
      <c r="I180" s="93">
        <v>1.86</v>
      </c>
      <c r="J180" s="93">
        <v>2.55</v>
      </c>
      <c r="K180" s="93">
        <v>1.86</v>
      </c>
      <c r="L180" s="93">
        <v>2.55</v>
      </c>
      <c r="M180" s="93">
        <v>1.86</v>
      </c>
      <c r="N180" s="93">
        <v>2.55</v>
      </c>
      <c r="O180" s="93">
        <v>1.86</v>
      </c>
      <c r="P180" s="93">
        <v>2.55</v>
      </c>
      <c r="Q180" s="93">
        <v>2.56</v>
      </c>
      <c r="R180" s="143"/>
    </row>
    <row r="181" spans="1:18" s="27" customFormat="1" ht="13.5" customHeight="1">
      <c r="A181" s="136"/>
      <c r="B181" s="201" t="s">
        <v>519</v>
      </c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2"/>
    </row>
    <row r="182" spans="1:18" s="27" customFormat="1" ht="40.5" customHeight="1">
      <c r="A182" s="94">
        <v>3</v>
      </c>
      <c r="B182" s="102" t="s">
        <v>516</v>
      </c>
      <c r="C182" s="94" t="s">
        <v>220</v>
      </c>
      <c r="D182" s="94">
        <v>0.2</v>
      </c>
      <c r="E182" s="144">
        <v>0.125</v>
      </c>
      <c r="F182" s="144">
        <v>0.165</v>
      </c>
      <c r="G182" s="144">
        <v>0.18</v>
      </c>
      <c r="H182" s="145">
        <v>0.115</v>
      </c>
      <c r="I182" s="145">
        <v>0.115</v>
      </c>
      <c r="J182" s="145">
        <v>0.115</v>
      </c>
      <c r="K182" s="145">
        <v>0.115</v>
      </c>
      <c r="L182" s="145">
        <v>0.12</v>
      </c>
      <c r="M182" s="145">
        <v>0.115</v>
      </c>
      <c r="N182" s="145">
        <v>0.12</v>
      </c>
      <c r="O182" s="145">
        <v>0.115</v>
      </c>
      <c r="P182" s="145">
        <v>0.115</v>
      </c>
      <c r="Q182" s="145">
        <v>0.11</v>
      </c>
      <c r="R182" s="140"/>
    </row>
    <row r="183" spans="1:18" ht="18" customHeight="1">
      <c r="A183" s="36" t="s">
        <v>420</v>
      </c>
      <c r="B183" s="205" t="s">
        <v>621</v>
      </c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4"/>
    </row>
    <row r="184" spans="1:18" s="27" customFormat="1" ht="24" customHeight="1">
      <c r="A184" s="25"/>
      <c r="B184" s="195" t="s">
        <v>1011</v>
      </c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</row>
    <row r="185" spans="1:18" ht="18.75" customHeight="1">
      <c r="A185" s="17"/>
      <c r="B185" s="195" t="s">
        <v>508</v>
      </c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</row>
    <row r="186" spans="1:18" s="27" customFormat="1" ht="48.75" customHeight="1">
      <c r="A186" s="17">
        <v>1</v>
      </c>
      <c r="B186" s="21" t="s">
        <v>511</v>
      </c>
      <c r="C186" s="17" t="s">
        <v>38</v>
      </c>
      <c r="D186" s="17">
        <v>0.3</v>
      </c>
      <c r="E186" s="17">
        <v>16</v>
      </c>
      <c r="F186" s="17">
        <v>20</v>
      </c>
      <c r="G186" s="17">
        <v>14</v>
      </c>
      <c r="H186" s="17">
        <v>20</v>
      </c>
      <c r="I186" s="17">
        <v>18</v>
      </c>
      <c r="J186" s="17">
        <v>20</v>
      </c>
      <c r="K186" s="17">
        <v>18</v>
      </c>
      <c r="L186" s="17">
        <v>20</v>
      </c>
      <c r="M186" s="17">
        <v>18</v>
      </c>
      <c r="N186" s="25">
        <v>20</v>
      </c>
      <c r="O186" s="25">
        <v>18</v>
      </c>
      <c r="P186" s="17">
        <v>20</v>
      </c>
      <c r="Q186" s="17">
        <v>20</v>
      </c>
      <c r="R186" s="25"/>
    </row>
    <row r="187" spans="1:18" s="27" customFormat="1" ht="52.5" customHeight="1">
      <c r="A187" s="17">
        <v>2</v>
      </c>
      <c r="B187" s="21" t="s">
        <v>512</v>
      </c>
      <c r="C187" s="17" t="s">
        <v>39</v>
      </c>
      <c r="D187" s="17">
        <v>0.3</v>
      </c>
      <c r="E187" s="17">
        <v>4906.7</v>
      </c>
      <c r="F187" s="17">
        <v>6666.67</v>
      </c>
      <c r="G187" s="17">
        <v>114578.3</v>
      </c>
      <c r="H187" s="17">
        <v>6666.67</v>
      </c>
      <c r="I187" s="17">
        <v>44706.75</v>
      </c>
      <c r="J187" s="17">
        <v>6666.67</v>
      </c>
      <c r="K187" s="17">
        <v>62651.97</v>
      </c>
      <c r="L187" s="17">
        <v>6666.67</v>
      </c>
      <c r="M187" s="124">
        <v>78635.46</v>
      </c>
      <c r="N187" s="17">
        <v>6666.67</v>
      </c>
      <c r="O187" s="17">
        <v>91894.79</v>
      </c>
      <c r="P187" s="17">
        <v>6666.67</v>
      </c>
      <c r="Q187" s="17">
        <v>6666.67</v>
      </c>
      <c r="R187" s="25"/>
    </row>
    <row r="188" spans="1:18" ht="18.75" customHeight="1">
      <c r="A188" s="17"/>
      <c r="B188" s="195" t="s">
        <v>509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</row>
    <row r="189" spans="1:18" s="27" customFormat="1" ht="30" customHeight="1">
      <c r="A189" s="17">
        <v>3</v>
      </c>
      <c r="B189" s="21" t="s">
        <v>513</v>
      </c>
      <c r="C189" s="17" t="s">
        <v>40</v>
      </c>
      <c r="D189" s="17">
        <v>0.2</v>
      </c>
      <c r="E189" s="17">
        <v>1</v>
      </c>
      <c r="F189" s="17">
        <v>1</v>
      </c>
      <c r="G189" s="17">
        <v>1</v>
      </c>
      <c r="H189" s="17">
        <v>1</v>
      </c>
      <c r="I189" s="17">
        <v>1</v>
      </c>
      <c r="J189" s="17">
        <v>1</v>
      </c>
      <c r="K189" s="17">
        <v>1</v>
      </c>
      <c r="L189" s="17">
        <v>1</v>
      </c>
      <c r="M189" s="17">
        <v>1</v>
      </c>
      <c r="N189" s="17">
        <v>1</v>
      </c>
      <c r="O189" s="17">
        <v>1</v>
      </c>
      <c r="P189" s="17">
        <v>1</v>
      </c>
      <c r="Q189" s="17">
        <v>1</v>
      </c>
      <c r="R189" s="25"/>
    </row>
    <row r="190" spans="1:18" ht="18.75" customHeight="1">
      <c r="A190" s="17"/>
      <c r="B190" s="195" t="s">
        <v>510</v>
      </c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</row>
    <row r="191" spans="1:18" s="27" customFormat="1" ht="53.25" customHeight="1">
      <c r="A191" s="32">
        <v>4</v>
      </c>
      <c r="B191" s="34" t="s">
        <v>1004</v>
      </c>
      <c r="C191" s="32" t="s">
        <v>514</v>
      </c>
      <c r="D191" s="32">
        <v>0.2</v>
      </c>
      <c r="E191" s="32">
        <v>172</v>
      </c>
      <c r="F191" s="32">
        <v>172</v>
      </c>
      <c r="G191" s="32">
        <v>18893</v>
      </c>
      <c r="H191" s="32">
        <v>18893</v>
      </c>
      <c r="I191" s="32">
        <v>18893</v>
      </c>
      <c r="J191" s="32">
        <v>18893</v>
      </c>
      <c r="K191" s="32">
        <v>18893</v>
      </c>
      <c r="L191" s="32">
        <v>18893</v>
      </c>
      <c r="M191" s="32">
        <v>18893</v>
      </c>
      <c r="N191" s="32">
        <v>18893</v>
      </c>
      <c r="O191" s="32">
        <v>18893</v>
      </c>
      <c r="P191" s="32">
        <v>18893</v>
      </c>
      <c r="Q191" s="32">
        <v>18893</v>
      </c>
      <c r="R191" s="134"/>
    </row>
    <row r="192" spans="1:18" ht="13.5" customHeight="1">
      <c r="A192" s="114" t="s">
        <v>421</v>
      </c>
      <c r="B192" s="197" t="s">
        <v>501</v>
      </c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8"/>
    </row>
    <row r="193" spans="1:18" s="27" customFormat="1" ht="15.75" customHeight="1">
      <c r="A193" s="116"/>
      <c r="B193" s="199" t="s">
        <v>93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200"/>
    </row>
    <row r="194" spans="1:18" ht="14.25" customHeight="1">
      <c r="A194" s="135"/>
      <c r="B194" s="199" t="s">
        <v>502</v>
      </c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200"/>
    </row>
    <row r="195" spans="1:18" s="27" customFormat="1" ht="15.75" customHeight="1">
      <c r="A195" s="146"/>
      <c r="B195" s="206" t="s">
        <v>505</v>
      </c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</row>
    <row r="196" spans="1:18" s="27" customFormat="1" ht="38.25" customHeight="1">
      <c r="A196" s="93">
        <v>1</v>
      </c>
      <c r="B196" s="112" t="s">
        <v>212</v>
      </c>
      <c r="C196" s="93" t="s">
        <v>213</v>
      </c>
      <c r="D196" s="93">
        <v>0.16</v>
      </c>
      <c r="E196" s="93">
        <v>10</v>
      </c>
      <c r="F196" s="93">
        <v>6</v>
      </c>
      <c r="G196" s="93">
        <v>8</v>
      </c>
      <c r="H196" s="93">
        <v>2</v>
      </c>
      <c r="I196" s="93">
        <v>0</v>
      </c>
      <c r="J196" s="147">
        <v>2</v>
      </c>
      <c r="K196" s="147">
        <v>2</v>
      </c>
      <c r="L196" s="93">
        <v>2</v>
      </c>
      <c r="M196" s="93">
        <v>2</v>
      </c>
      <c r="N196" s="148">
        <v>2</v>
      </c>
      <c r="O196" s="148">
        <v>2</v>
      </c>
      <c r="P196" s="147">
        <v>4</v>
      </c>
      <c r="Q196" s="147">
        <v>2</v>
      </c>
      <c r="R196" s="143"/>
    </row>
    <row r="197" spans="1:18" s="27" customFormat="1" ht="15" customHeight="1">
      <c r="A197" s="117"/>
      <c r="B197" s="197" t="s">
        <v>503</v>
      </c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8"/>
    </row>
    <row r="198" spans="1:18" s="27" customFormat="1" ht="14.25" customHeight="1">
      <c r="A198" s="118"/>
      <c r="B198" s="206" t="s">
        <v>506</v>
      </c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</row>
    <row r="199" spans="1:18" s="27" customFormat="1" ht="36">
      <c r="A199" s="94">
        <v>2</v>
      </c>
      <c r="B199" s="102" t="s">
        <v>214</v>
      </c>
      <c r="C199" s="94" t="s">
        <v>213</v>
      </c>
      <c r="D199" s="94">
        <v>0.32</v>
      </c>
      <c r="E199" s="94">
        <v>1</v>
      </c>
      <c r="F199" s="94">
        <v>2</v>
      </c>
      <c r="G199" s="94">
        <v>0</v>
      </c>
      <c r="H199" s="94">
        <v>2</v>
      </c>
      <c r="I199" s="94">
        <v>0</v>
      </c>
      <c r="J199" s="94">
        <v>2</v>
      </c>
      <c r="K199" s="94">
        <v>0</v>
      </c>
      <c r="L199" s="94">
        <v>2</v>
      </c>
      <c r="M199" s="121">
        <v>0</v>
      </c>
      <c r="N199" s="121">
        <v>2</v>
      </c>
      <c r="O199" s="121">
        <v>0</v>
      </c>
      <c r="P199" s="121">
        <v>2</v>
      </c>
      <c r="Q199" s="121">
        <v>2</v>
      </c>
      <c r="R199" s="140"/>
    </row>
    <row r="200" spans="1:18" s="27" customFormat="1" ht="27.75" customHeight="1">
      <c r="A200" s="32">
        <v>3</v>
      </c>
      <c r="B200" s="34" t="s">
        <v>215</v>
      </c>
      <c r="C200" s="32" t="s">
        <v>213</v>
      </c>
      <c r="D200" s="32">
        <v>0.32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134"/>
    </row>
    <row r="201" spans="1:18" s="27" customFormat="1" ht="14.25" customHeight="1">
      <c r="A201" s="117"/>
      <c r="B201" s="212" t="s">
        <v>504</v>
      </c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3"/>
    </row>
    <row r="202" spans="1:18" s="27" customFormat="1" ht="14.25" customHeight="1">
      <c r="A202" s="118"/>
      <c r="B202" s="203" t="s">
        <v>507</v>
      </c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4"/>
    </row>
    <row r="203" spans="1:18" s="27" customFormat="1" ht="33" customHeight="1">
      <c r="A203" s="93">
        <v>4</v>
      </c>
      <c r="B203" s="112" t="s">
        <v>216</v>
      </c>
      <c r="C203" s="93" t="s">
        <v>43</v>
      </c>
      <c r="D203" s="93">
        <v>0.2</v>
      </c>
      <c r="E203" s="93">
        <v>100</v>
      </c>
      <c r="F203" s="84" t="s">
        <v>217</v>
      </c>
      <c r="G203" s="93">
        <v>99</v>
      </c>
      <c r="H203" s="84" t="s">
        <v>217</v>
      </c>
      <c r="I203" s="93">
        <v>17.7</v>
      </c>
      <c r="J203" s="84" t="s">
        <v>217</v>
      </c>
      <c r="K203" s="147">
        <v>36.7</v>
      </c>
      <c r="L203" s="84" t="s">
        <v>217</v>
      </c>
      <c r="M203" s="93">
        <v>69.7</v>
      </c>
      <c r="N203" s="84" t="s">
        <v>217</v>
      </c>
      <c r="O203" s="93">
        <v>98.5</v>
      </c>
      <c r="P203" s="84" t="s">
        <v>217</v>
      </c>
      <c r="Q203" s="93" t="s">
        <v>217</v>
      </c>
      <c r="R203" s="143"/>
    </row>
    <row r="204" spans="1:18" ht="16.5" customHeight="1">
      <c r="A204" s="114" t="s">
        <v>422</v>
      </c>
      <c r="B204" s="197" t="s">
        <v>49</v>
      </c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8"/>
    </row>
    <row r="205" spans="1:18" s="27" customFormat="1" ht="15.75" customHeight="1">
      <c r="A205" s="116"/>
      <c r="B205" s="199" t="s">
        <v>482</v>
      </c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200"/>
    </row>
    <row r="206" spans="1:18" s="27" customFormat="1" ht="13.5" customHeight="1">
      <c r="A206" s="116"/>
      <c r="B206" s="199" t="s">
        <v>483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200"/>
    </row>
    <row r="207" spans="1:18" ht="15.75" customHeight="1">
      <c r="A207" s="118">
        <v>1</v>
      </c>
      <c r="B207" s="206" t="s">
        <v>484</v>
      </c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</row>
    <row r="208" spans="1:18" ht="114.75" customHeight="1">
      <c r="A208" s="101" t="s">
        <v>675</v>
      </c>
      <c r="B208" s="102" t="s">
        <v>919</v>
      </c>
      <c r="C208" s="94" t="s">
        <v>243</v>
      </c>
      <c r="D208" s="94">
        <v>0.5</v>
      </c>
      <c r="E208" s="94">
        <v>0</v>
      </c>
      <c r="F208" s="94">
        <v>3</v>
      </c>
      <c r="G208" s="94">
        <v>3</v>
      </c>
      <c r="H208" s="94">
        <v>9</v>
      </c>
      <c r="I208" s="94">
        <v>0</v>
      </c>
      <c r="J208" s="94">
        <v>1</v>
      </c>
      <c r="K208" s="94">
        <v>0</v>
      </c>
      <c r="L208" s="94">
        <v>1</v>
      </c>
      <c r="M208" s="94">
        <v>0</v>
      </c>
      <c r="N208" s="94">
        <v>6</v>
      </c>
      <c r="O208" s="94">
        <v>1</v>
      </c>
      <c r="P208" s="94">
        <v>5</v>
      </c>
      <c r="Q208" s="94">
        <v>0</v>
      </c>
      <c r="R208" s="94"/>
    </row>
    <row r="209" spans="1:18" ht="29.25" customHeight="1">
      <c r="A209" s="105" t="s">
        <v>676</v>
      </c>
      <c r="B209" s="102" t="s">
        <v>694</v>
      </c>
      <c r="C209" s="94" t="s">
        <v>243</v>
      </c>
      <c r="D209" s="94">
        <v>0.5</v>
      </c>
      <c r="E209" s="94">
        <v>0</v>
      </c>
      <c r="F209" s="94">
        <v>0</v>
      </c>
      <c r="G209" s="94">
        <v>0</v>
      </c>
      <c r="H209" s="94" t="s">
        <v>75</v>
      </c>
      <c r="I209" s="94" t="s">
        <v>75</v>
      </c>
      <c r="J209" s="94" t="s">
        <v>75</v>
      </c>
      <c r="K209" s="94" t="s">
        <v>75</v>
      </c>
      <c r="L209" s="94" t="s">
        <v>75</v>
      </c>
      <c r="M209" s="94" t="s">
        <v>75</v>
      </c>
      <c r="N209" s="94">
        <v>0</v>
      </c>
      <c r="O209" s="94">
        <v>0</v>
      </c>
      <c r="P209" s="94">
        <v>4</v>
      </c>
      <c r="Q209" s="94">
        <v>2</v>
      </c>
      <c r="R209" s="94"/>
    </row>
    <row r="210" spans="1:18" ht="53.25" customHeight="1">
      <c r="A210" s="108" t="s">
        <v>693</v>
      </c>
      <c r="B210" s="21" t="s">
        <v>485</v>
      </c>
      <c r="C210" s="17" t="s">
        <v>243</v>
      </c>
      <c r="D210" s="17" t="s">
        <v>75</v>
      </c>
      <c r="E210" s="17">
        <v>0</v>
      </c>
      <c r="F210" s="17">
        <v>0</v>
      </c>
      <c r="G210" s="17">
        <v>0</v>
      </c>
      <c r="H210" s="17">
        <v>4</v>
      </c>
      <c r="I210" s="17">
        <v>0</v>
      </c>
      <c r="J210" s="17">
        <v>4</v>
      </c>
      <c r="K210" s="17">
        <v>0</v>
      </c>
      <c r="L210" s="17">
        <v>4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/>
    </row>
    <row r="211" spans="1:18" s="1" customFormat="1" ht="18" customHeight="1">
      <c r="A211" s="149" t="s">
        <v>423</v>
      </c>
      <c r="B211" s="193" t="s">
        <v>550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4"/>
    </row>
    <row r="212" spans="1:18" s="1" customFormat="1" ht="19.5" customHeight="1">
      <c r="A212" s="105"/>
      <c r="B212" s="193" t="s">
        <v>1012</v>
      </c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4"/>
    </row>
    <row r="213" spans="1:18" s="1" customFormat="1" ht="27.75" customHeight="1">
      <c r="A213" s="101"/>
      <c r="B213" s="194" t="s">
        <v>553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</row>
    <row r="214" spans="1:18" s="1" customFormat="1" ht="17.25" customHeight="1">
      <c r="A214" s="101" t="s">
        <v>73</v>
      </c>
      <c r="B214" s="211" t="s">
        <v>551</v>
      </c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</row>
    <row r="215" spans="1:18" s="26" customFormat="1" ht="32.25" customHeight="1">
      <c r="A215" s="103" t="s">
        <v>675</v>
      </c>
      <c r="B215" s="21" t="s">
        <v>78</v>
      </c>
      <c r="C215" s="17" t="s">
        <v>76</v>
      </c>
      <c r="D215" s="17">
        <v>0.28</v>
      </c>
      <c r="E215" s="17">
        <v>2923</v>
      </c>
      <c r="F215" s="17">
        <v>3247</v>
      </c>
      <c r="G215" s="17">
        <v>3247</v>
      </c>
      <c r="H215" s="17" t="s">
        <v>556</v>
      </c>
      <c r="I215" s="17">
        <v>3538</v>
      </c>
      <c r="J215" s="17" t="s">
        <v>556</v>
      </c>
      <c r="K215" s="17">
        <v>3538</v>
      </c>
      <c r="L215" s="17">
        <v>3538</v>
      </c>
      <c r="M215" s="17">
        <v>3538</v>
      </c>
      <c r="N215" s="17">
        <v>3538</v>
      </c>
      <c r="O215" s="17">
        <v>3538</v>
      </c>
      <c r="P215" s="70" t="s">
        <v>1013</v>
      </c>
      <c r="Q215" s="17" t="s">
        <v>1014</v>
      </c>
      <c r="R215" s="25"/>
    </row>
    <row r="216" spans="1:18" s="26" customFormat="1" ht="49.5" customHeight="1">
      <c r="A216" s="108" t="s">
        <v>676</v>
      </c>
      <c r="B216" s="21" t="s">
        <v>80</v>
      </c>
      <c r="C216" s="17" t="s">
        <v>81</v>
      </c>
      <c r="D216" s="17">
        <v>0.1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25"/>
    </row>
    <row r="217" spans="1:18" s="1" customFormat="1" ht="17.25" customHeight="1">
      <c r="A217" s="108"/>
      <c r="B217" s="194" t="s">
        <v>554</v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</row>
    <row r="218" spans="1:18" s="26" customFormat="1" ht="18" customHeight="1">
      <c r="A218" s="101" t="s">
        <v>261</v>
      </c>
      <c r="B218" s="201" t="s">
        <v>552</v>
      </c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2"/>
    </row>
    <row r="219" spans="1:18" s="26" customFormat="1" ht="36.75" customHeight="1">
      <c r="A219" s="101" t="s">
        <v>677</v>
      </c>
      <c r="B219" s="21" t="s">
        <v>82</v>
      </c>
      <c r="C219" s="17" t="s">
        <v>43</v>
      </c>
      <c r="D219" s="17">
        <v>0.06</v>
      </c>
      <c r="E219" s="17">
        <v>14.5</v>
      </c>
      <c r="F219" s="17" t="s">
        <v>683</v>
      </c>
      <c r="G219" s="17">
        <v>0</v>
      </c>
      <c r="H219" s="17" t="s">
        <v>683</v>
      </c>
      <c r="I219" s="17">
        <v>0</v>
      </c>
      <c r="J219" s="17" t="s">
        <v>683</v>
      </c>
      <c r="K219" s="17">
        <v>0</v>
      </c>
      <c r="L219" s="17" t="s">
        <v>1015</v>
      </c>
      <c r="M219" s="17">
        <v>0</v>
      </c>
      <c r="N219" s="17" t="s">
        <v>1015</v>
      </c>
      <c r="O219" s="17">
        <v>0</v>
      </c>
      <c r="P219" s="17" t="s">
        <v>1015</v>
      </c>
      <c r="Q219" s="17" t="s">
        <v>1015</v>
      </c>
      <c r="R219" s="25"/>
    </row>
    <row r="220" spans="1:18" s="26" customFormat="1" ht="78.75" customHeight="1">
      <c r="A220" s="103" t="s">
        <v>678</v>
      </c>
      <c r="B220" s="21" t="s">
        <v>207</v>
      </c>
      <c r="C220" s="17" t="s">
        <v>43</v>
      </c>
      <c r="D220" s="17">
        <v>0.06</v>
      </c>
      <c r="E220" s="17">
        <v>0</v>
      </c>
      <c r="F220" s="17" t="s">
        <v>684</v>
      </c>
      <c r="G220" s="17">
        <v>2.2</v>
      </c>
      <c r="H220" s="17" t="s">
        <v>684</v>
      </c>
      <c r="I220" s="17">
        <v>0</v>
      </c>
      <c r="J220" s="17" t="s">
        <v>684</v>
      </c>
      <c r="K220" s="17">
        <v>0</v>
      </c>
      <c r="L220" s="17" t="s">
        <v>1016</v>
      </c>
      <c r="M220" s="17">
        <v>0</v>
      </c>
      <c r="N220" s="17" t="s">
        <v>1016</v>
      </c>
      <c r="O220" s="17">
        <v>0</v>
      </c>
      <c r="P220" s="17" t="s">
        <v>1016</v>
      </c>
      <c r="Q220" s="17" t="s">
        <v>1017</v>
      </c>
      <c r="R220" s="25"/>
    </row>
    <row r="221" spans="1:18" s="26" customFormat="1" ht="30.75" customHeight="1">
      <c r="A221" s="108" t="s">
        <v>679</v>
      </c>
      <c r="B221" s="21" t="s">
        <v>83</v>
      </c>
      <c r="C221" s="17" t="s">
        <v>81</v>
      </c>
      <c r="D221" s="17">
        <v>0.2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25"/>
    </row>
    <row r="222" spans="1:18" s="1" customFormat="1" ht="27" customHeight="1">
      <c r="A222" s="108"/>
      <c r="B222" s="194" t="s">
        <v>555</v>
      </c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</row>
    <row r="223" spans="1:18" s="1" customFormat="1" ht="17.25" customHeight="1">
      <c r="A223" s="101" t="s">
        <v>262</v>
      </c>
      <c r="B223" s="202" t="s">
        <v>471</v>
      </c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</row>
    <row r="224" spans="1:18" s="26" customFormat="1" ht="42" customHeight="1">
      <c r="A224" s="101" t="s">
        <v>680</v>
      </c>
      <c r="B224" s="21" t="s">
        <v>79</v>
      </c>
      <c r="C224" s="17" t="s">
        <v>43</v>
      </c>
      <c r="D224" s="17">
        <v>0.2</v>
      </c>
      <c r="E224" s="17">
        <v>90.9</v>
      </c>
      <c r="F224" s="17" t="s">
        <v>682</v>
      </c>
      <c r="G224" s="17">
        <v>89.1</v>
      </c>
      <c r="H224" s="17" t="s">
        <v>557</v>
      </c>
      <c r="I224" s="17">
        <v>93.7</v>
      </c>
      <c r="J224" s="17" t="s">
        <v>557</v>
      </c>
      <c r="K224" s="17">
        <v>93.1</v>
      </c>
      <c r="L224" s="17" t="s">
        <v>557</v>
      </c>
      <c r="M224" s="17">
        <v>93.2</v>
      </c>
      <c r="N224" s="17" t="s">
        <v>557</v>
      </c>
      <c r="O224" s="17">
        <v>93.1</v>
      </c>
      <c r="P224" s="17" t="s">
        <v>557</v>
      </c>
      <c r="Q224" s="17" t="s">
        <v>74</v>
      </c>
      <c r="R224" s="25"/>
    </row>
    <row r="225" spans="1:18" s="26" customFormat="1" ht="63.75" customHeight="1">
      <c r="A225" s="108" t="s">
        <v>681</v>
      </c>
      <c r="B225" s="34" t="s">
        <v>558</v>
      </c>
      <c r="C225" s="32" t="s">
        <v>43</v>
      </c>
      <c r="D225" s="32">
        <v>0.1</v>
      </c>
      <c r="E225" s="32">
        <v>100</v>
      </c>
      <c r="F225" s="32">
        <v>100</v>
      </c>
      <c r="G225" s="32">
        <v>100</v>
      </c>
      <c r="H225" s="32">
        <v>100</v>
      </c>
      <c r="I225" s="32">
        <v>100</v>
      </c>
      <c r="J225" s="32">
        <v>100</v>
      </c>
      <c r="K225" s="32">
        <v>100</v>
      </c>
      <c r="L225" s="32">
        <v>100</v>
      </c>
      <c r="M225" s="32">
        <v>100</v>
      </c>
      <c r="N225" s="32">
        <v>100</v>
      </c>
      <c r="O225" s="32">
        <v>100</v>
      </c>
      <c r="P225" s="32">
        <v>100</v>
      </c>
      <c r="Q225" s="32">
        <v>100</v>
      </c>
      <c r="R225" s="134"/>
    </row>
    <row r="226" spans="1:18" s="91" customFormat="1" ht="17.25" customHeight="1">
      <c r="A226" s="114" t="s">
        <v>424</v>
      </c>
      <c r="B226" s="197" t="s">
        <v>495</v>
      </c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8"/>
    </row>
    <row r="227" spans="1:18" s="27" customFormat="1" ht="25.5" customHeight="1">
      <c r="A227" s="118"/>
      <c r="B227" s="206" t="s">
        <v>496</v>
      </c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</row>
    <row r="228" spans="1:18" s="27" customFormat="1" ht="36">
      <c r="A228" s="94">
        <v>1</v>
      </c>
      <c r="B228" s="102" t="s">
        <v>288</v>
      </c>
      <c r="C228" s="94" t="s">
        <v>222</v>
      </c>
      <c r="D228" s="94" t="s">
        <v>75</v>
      </c>
      <c r="E228" s="94">
        <v>11</v>
      </c>
      <c r="F228" s="94">
        <v>15</v>
      </c>
      <c r="G228" s="94">
        <v>14</v>
      </c>
      <c r="H228" s="94">
        <v>25</v>
      </c>
      <c r="I228" s="121">
        <v>1</v>
      </c>
      <c r="J228" s="94">
        <v>25</v>
      </c>
      <c r="K228" s="121">
        <v>10</v>
      </c>
      <c r="L228" s="94">
        <v>25</v>
      </c>
      <c r="M228" s="94">
        <v>15</v>
      </c>
      <c r="N228" s="94">
        <v>25</v>
      </c>
      <c r="O228" s="94">
        <v>41</v>
      </c>
      <c r="P228" s="94">
        <v>25</v>
      </c>
      <c r="Q228" s="94">
        <v>15</v>
      </c>
      <c r="R228" s="94"/>
    </row>
    <row r="229" spans="1:18" s="27" customFormat="1" ht="36">
      <c r="A229" s="17">
        <v>2</v>
      </c>
      <c r="B229" s="21" t="s">
        <v>289</v>
      </c>
      <c r="C229" s="17" t="s">
        <v>222</v>
      </c>
      <c r="D229" s="17" t="s">
        <v>75</v>
      </c>
      <c r="E229" s="17">
        <v>0</v>
      </c>
      <c r="F229" s="17">
        <v>1</v>
      </c>
      <c r="G229" s="17">
        <v>1</v>
      </c>
      <c r="H229" s="17">
        <v>1</v>
      </c>
      <c r="I229" s="124">
        <v>0</v>
      </c>
      <c r="J229" s="17">
        <v>1</v>
      </c>
      <c r="K229" s="124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1</v>
      </c>
      <c r="Q229" s="17">
        <v>1</v>
      </c>
      <c r="R229" s="17"/>
    </row>
    <row r="230" spans="1:18" s="27" customFormat="1" ht="24">
      <c r="A230" s="32">
        <v>3</v>
      </c>
      <c r="B230" s="34" t="s">
        <v>1018</v>
      </c>
      <c r="C230" s="32" t="s">
        <v>222</v>
      </c>
      <c r="D230" s="32" t="s">
        <v>75</v>
      </c>
      <c r="E230" s="32">
        <v>0</v>
      </c>
      <c r="F230" s="32">
        <v>1</v>
      </c>
      <c r="G230" s="32">
        <v>0</v>
      </c>
      <c r="H230" s="32">
        <v>1</v>
      </c>
      <c r="I230" s="125">
        <v>0</v>
      </c>
      <c r="J230" s="32">
        <v>1</v>
      </c>
      <c r="K230" s="125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1</v>
      </c>
      <c r="Q230" s="32">
        <v>1</v>
      </c>
      <c r="R230" s="32"/>
    </row>
    <row r="231" spans="1:18" s="27" customFormat="1" ht="17.25" customHeight="1">
      <c r="A231" s="136"/>
      <c r="B231" s="193" t="s">
        <v>95</v>
      </c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4"/>
    </row>
    <row r="232" spans="1:18" s="27" customFormat="1" ht="39" customHeight="1">
      <c r="A232" s="94">
        <v>4</v>
      </c>
      <c r="B232" s="102" t="s">
        <v>497</v>
      </c>
      <c r="C232" s="94" t="s">
        <v>77</v>
      </c>
      <c r="D232" s="94">
        <v>0.3</v>
      </c>
      <c r="E232" s="94">
        <v>7</v>
      </c>
      <c r="F232" s="94">
        <v>10</v>
      </c>
      <c r="G232" s="94">
        <v>9</v>
      </c>
      <c r="H232" s="94">
        <v>20</v>
      </c>
      <c r="I232" s="121">
        <v>1</v>
      </c>
      <c r="J232" s="94">
        <v>20</v>
      </c>
      <c r="K232" s="121">
        <v>9</v>
      </c>
      <c r="L232" s="94">
        <v>20</v>
      </c>
      <c r="M232" s="94">
        <v>14</v>
      </c>
      <c r="N232" s="94">
        <v>20</v>
      </c>
      <c r="O232" s="94">
        <v>38</v>
      </c>
      <c r="P232" s="94">
        <v>20</v>
      </c>
      <c r="Q232" s="94">
        <v>10</v>
      </c>
      <c r="R232" s="94"/>
    </row>
    <row r="233" spans="1:18" s="27" customFormat="1" ht="12">
      <c r="A233" s="17">
        <v>5</v>
      </c>
      <c r="B233" s="21" t="s">
        <v>169</v>
      </c>
      <c r="C233" s="17" t="s">
        <v>222</v>
      </c>
      <c r="D233" s="17">
        <v>0.05</v>
      </c>
      <c r="E233" s="17">
        <v>0</v>
      </c>
      <c r="F233" s="17">
        <v>10</v>
      </c>
      <c r="G233" s="132">
        <v>10</v>
      </c>
      <c r="H233" s="131">
        <v>10</v>
      </c>
      <c r="I233" s="131">
        <v>0</v>
      </c>
      <c r="J233" s="131">
        <v>10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31">
        <v>10</v>
      </c>
      <c r="Q233" s="131">
        <v>10</v>
      </c>
      <c r="R233" s="17"/>
    </row>
    <row r="234" spans="1:18" s="27" customFormat="1" ht="40.5" customHeight="1">
      <c r="A234" s="32">
        <v>6</v>
      </c>
      <c r="B234" s="34" t="s">
        <v>498</v>
      </c>
      <c r="C234" s="32" t="s">
        <v>222</v>
      </c>
      <c r="D234" s="32">
        <v>0.1</v>
      </c>
      <c r="E234" s="32">
        <v>0</v>
      </c>
      <c r="F234" s="32">
        <v>1</v>
      </c>
      <c r="G234" s="32">
        <v>0</v>
      </c>
      <c r="H234" s="125">
        <v>3</v>
      </c>
      <c r="I234" s="125">
        <v>0</v>
      </c>
      <c r="J234" s="125">
        <v>3</v>
      </c>
      <c r="K234" s="125">
        <v>0</v>
      </c>
      <c r="L234" s="125">
        <v>3</v>
      </c>
      <c r="M234" s="125">
        <v>0</v>
      </c>
      <c r="N234" s="125">
        <v>3</v>
      </c>
      <c r="O234" s="125">
        <v>2</v>
      </c>
      <c r="P234" s="125">
        <v>3</v>
      </c>
      <c r="Q234" s="125">
        <v>1</v>
      </c>
      <c r="R234" s="32"/>
    </row>
    <row r="235" spans="1:18" s="35" customFormat="1" ht="12.75" customHeight="1">
      <c r="A235" s="136"/>
      <c r="B235" s="193" t="s">
        <v>500</v>
      </c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4"/>
    </row>
    <row r="236" spans="1:18" s="27" customFormat="1" ht="12">
      <c r="A236" s="93">
        <v>7</v>
      </c>
      <c r="B236" s="112" t="s">
        <v>170</v>
      </c>
      <c r="C236" s="93" t="s">
        <v>222</v>
      </c>
      <c r="D236" s="93">
        <v>0.15</v>
      </c>
      <c r="E236" s="93">
        <v>0</v>
      </c>
      <c r="F236" s="93">
        <v>10</v>
      </c>
      <c r="G236" s="93">
        <v>17</v>
      </c>
      <c r="H236" s="147">
        <v>5</v>
      </c>
      <c r="I236" s="147">
        <v>0</v>
      </c>
      <c r="J236" s="147">
        <v>5</v>
      </c>
      <c r="K236" s="147">
        <v>3</v>
      </c>
      <c r="L236" s="147">
        <v>5</v>
      </c>
      <c r="M236" s="147">
        <v>5</v>
      </c>
      <c r="N236" s="147">
        <v>5</v>
      </c>
      <c r="O236" s="147">
        <v>10</v>
      </c>
      <c r="P236" s="93">
        <v>5</v>
      </c>
      <c r="Q236" s="93">
        <v>10</v>
      </c>
      <c r="R236" s="93"/>
    </row>
    <row r="237" spans="1:18" s="35" customFormat="1" ht="14.25" customHeight="1">
      <c r="A237" s="136"/>
      <c r="B237" s="193" t="s">
        <v>499</v>
      </c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4"/>
    </row>
    <row r="238" spans="1:18" s="27" customFormat="1" ht="51" customHeight="1">
      <c r="A238" s="94">
        <v>8</v>
      </c>
      <c r="B238" s="102" t="s">
        <v>252</v>
      </c>
      <c r="C238" s="94" t="s">
        <v>222</v>
      </c>
      <c r="D238" s="94">
        <v>0.25</v>
      </c>
      <c r="E238" s="94">
        <v>0</v>
      </c>
      <c r="F238" s="94">
        <v>2</v>
      </c>
      <c r="G238" s="94">
        <v>1</v>
      </c>
      <c r="H238" s="121">
        <v>10</v>
      </c>
      <c r="I238" s="121">
        <v>0</v>
      </c>
      <c r="J238" s="121">
        <v>10</v>
      </c>
      <c r="K238" s="121">
        <v>1</v>
      </c>
      <c r="L238" s="121">
        <v>10</v>
      </c>
      <c r="M238" s="121">
        <v>1</v>
      </c>
      <c r="N238" s="121">
        <v>10</v>
      </c>
      <c r="O238" s="121">
        <v>10</v>
      </c>
      <c r="P238" s="121">
        <v>10</v>
      </c>
      <c r="Q238" s="121">
        <v>5</v>
      </c>
      <c r="R238" s="94"/>
    </row>
    <row r="239" spans="1:18" s="27" customFormat="1" ht="63" customHeight="1">
      <c r="A239" s="17">
        <v>9</v>
      </c>
      <c r="B239" s="21" t="s">
        <v>253</v>
      </c>
      <c r="C239" s="17" t="s">
        <v>222</v>
      </c>
      <c r="D239" s="17">
        <v>0.15</v>
      </c>
      <c r="E239" s="17">
        <v>0</v>
      </c>
      <c r="F239" s="17">
        <v>1</v>
      </c>
      <c r="G239" s="17">
        <v>1</v>
      </c>
      <c r="H239" s="17">
        <v>1</v>
      </c>
      <c r="I239" s="17">
        <v>0</v>
      </c>
      <c r="J239" s="17">
        <v>1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1</v>
      </c>
      <c r="Q239" s="17">
        <v>0</v>
      </c>
      <c r="R239" s="17"/>
    </row>
  </sheetData>
  <sheetProtection/>
  <mergeCells count="108">
    <mergeCell ref="B134:R134"/>
    <mergeCell ref="B133:R133"/>
    <mergeCell ref="B211:R211"/>
    <mergeCell ref="B218:R218"/>
    <mergeCell ref="B206:R206"/>
    <mergeCell ref="B207:R207"/>
    <mergeCell ref="B152:R152"/>
    <mergeCell ref="B153:R153"/>
    <mergeCell ref="B166:R166"/>
    <mergeCell ref="B214:R214"/>
    <mergeCell ref="B118:R118"/>
    <mergeCell ref="B122:R122"/>
    <mergeCell ref="B121:R121"/>
    <mergeCell ref="B204:R204"/>
    <mergeCell ref="B205:R205"/>
    <mergeCell ref="B141:R141"/>
    <mergeCell ref="B142:R142"/>
    <mergeCell ref="B151:R151"/>
    <mergeCell ref="B128:R128"/>
    <mergeCell ref="B127:R127"/>
    <mergeCell ref="B107:R107"/>
    <mergeCell ref="B105:R105"/>
    <mergeCell ref="B106:R106"/>
    <mergeCell ref="B110:R110"/>
    <mergeCell ref="B117:R117"/>
    <mergeCell ref="B115:R115"/>
    <mergeCell ref="B114:R114"/>
    <mergeCell ref="B113:R113"/>
    <mergeCell ref="C5:C7"/>
    <mergeCell ref="H5:O5"/>
    <mergeCell ref="P5:Q5"/>
    <mergeCell ref="H6:I6"/>
    <mergeCell ref="B97:R97"/>
    <mergeCell ref="B79:R79"/>
    <mergeCell ref="B80:R80"/>
    <mergeCell ref="B75:R75"/>
    <mergeCell ref="B71:R71"/>
    <mergeCell ref="B11:R11"/>
    <mergeCell ref="A5:A7"/>
    <mergeCell ref="D5:D7"/>
    <mergeCell ref="R5:R7"/>
    <mergeCell ref="N6:O6"/>
    <mergeCell ref="P6:P7"/>
    <mergeCell ref="B108:R108"/>
    <mergeCell ref="B101:Q101"/>
    <mergeCell ref="B86:R86"/>
    <mergeCell ref="B94:R94"/>
    <mergeCell ref="B100:R100"/>
    <mergeCell ref="A8:A11"/>
    <mergeCell ref="J6:K6"/>
    <mergeCell ref="B5:B7"/>
    <mergeCell ref="B9:R9"/>
    <mergeCell ref="B8:R8"/>
    <mergeCell ref="B72:Q72"/>
    <mergeCell ref="B60:R60"/>
    <mergeCell ref="B69:R69"/>
    <mergeCell ref="Q6:Q7"/>
    <mergeCell ref="B56:Q56"/>
    <mergeCell ref="B64:Q64"/>
    <mergeCell ref="B74:Q74"/>
    <mergeCell ref="B61:Q61"/>
    <mergeCell ref="B237:R237"/>
    <mergeCell ref="B194:R194"/>
    <mergeCell ref="B197:R197"/>
    <mergeCell ref="B217:R217"/>
    <mergeCell ref="B226:R226"/>
    <mergeCell ref="B201:R201"/>
    <mergeCell ref="B111:R111"/>
    <mergeCell ref="B223:R223"/>
    <mergeCell ref="B227:R227"/>
    <mergeCell ref="B231:R231"/>
    <mergeCell ref="B235:R235"/>
    <mergeCell ref="B192:R192"/>
    <mergeCell ref="B188:R188"/>
    <mergeCell ref="B193:R193"/>
    <mergeCell ref="B198:R198"/>
    <mergeCell ref="B202:R202"/>
    <mergeCell ref="B190:R190"/>
    <mergeCell ref="B195:R195"/>
    <mergeCell ref="B172:R172"/>
    <mergeCell ref="N1:R1"/>
    <mergeCell ref="B222:R222"/>
    <mergeCell ref="F6:G6"/>
    <mergeCell ref="B3:R3"/>
    <mergeCell ref="L6:M6"/>
    <mergeCell ref="E5:G5"/>
    <mergeCell ref="B183:R183"/>
    <mergeCell ref="B63:Q63"/>
    <mergeCell ref="B150:R150"/>
    <mergeCell ref="B10:R10"/>
    <mergeCell ref="B140:R140"/>
    <mergeCell ref="B146:R146"/>
    <mergeCell ref="B156:R156"/>
    <mergeCell ref="B181:R181"/>
    <mergeCell ref="B157:R157"/>
    <mergeCell ref="B161:R161"/>
    <mergeCell ref="B162:R162"/>
    <mergeCell ref="B164:R164"/>
    <mergeCell ref="B165:R165"/>
    <mergeCell ref="B170:R170"/>
    <mergeCell ref="B185:R185"/>
    <mergeCell ref="B213:R213"/>
    <mergeCell ref="B175:R175"/>
    <mergeCell ref="B176:R176"/>
    <mergeCell ref="B179:R179"/>
    <mergeCell ref="B177:R177"/>
    <mergeCell ref="B184:R184"/>
    <mergeCell ref="B212:R212"/>
  </mergeCells>
  <printOptions/>
  <pageMargins left="0.5905511811023623" right="0.2362204724409449" top="1.220472440944882" bottom="0.15748031496062992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09"/>
  <sheetViews>
    <sheetView view="pageBreakPreview" zoomScaleSheetLayoutView="100" workbookViewId="0" topLeftCell="A1">
      <pane xSplit="1" ySplit="9" topLeftCell="B87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910" sqref="J910"/>
    </sheetView>
  </sheetViews>
  <sheetFormatPr defaultColWidth="9.00390625" defaultRowHeight="12.75"/>
  <cols>
    <col min="1" max="1" width="13.75390625" style="58" customWidth="1"/>
    <col min="2" max="2" width="27.875" style="58" customWidth="1"/>
    <col min="3" max="3" width="18.00390625" style="66" customWidth="1"/>
    <col min="4" max="5" width="5.875" style="3" customWidth="1"/>
    <col min="6" max="6" width="11.375" style="3" customWidth="1"/>
    <col min="7" max="7" width="5.875" style="3" customWidth="1"/>
    <col min="8" max="8" width="9.875" style="18" customWidth="1"/>
    <col min="9" max="9" width="11.625" style="18" customWidth="1"/>
    <col min="10" max="10" width="11.75390625" style="62" bestFit="1" customWidth="1"/>
    <col min="11" max="11" width="12.375" style="62" customWidth="1"/>
    <col min="12" max="12" width="9.75390625" style="62" customWidth="1"/>
    <col min="13" max="13" width="9.375" style="62" bestFit="1" customWidth="1"/>
    <col min="14" max="14" width="10.25390625" style="62" customWidth="1"/>
    <col min="15" max="15" width="11.125" style="62" customWidth="1"/>
    <col min="16" max="16" width="9.875" style="62" customWidth="1"/>
    <col min="17" max="17" width="10.375" style="62" customWidth="1"/>
    <col min="18" max="18" width="9.875" style="62" customWidth="1"/>
    <col min="19" max="19" width="10.25390625" style="18" customWidth="1"/>
    <col min="20" max="20" width="11.125" style="18" customWidth="1"/>
  </cols>
  <sheetData>
    <row r="1" spans="1:22" s="190" customFormat="1" ht="12.75">
      <c r="A1" s="15"/>
      <c r="B1" s="15"/>
      <c r="C1" s="17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9" t="s">
        <v>560</v>
      </c>
      <c r="S1" s="259"/>
      <c r="T1" s="259"/>
      <c r="U1" s="259"/>
      <c r="V1" s="259"/>
    </row>
    <row r="2" spans="1:20" s="190" customFormat="1" ht="12.75">
      <c r="A2" s="15"/>
      <c r="B2" s="15"/>
      <c r="C2" s="17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90" customFormat="1" ht="12.75">
      <c r="A3" s="15"/>
      <c r="B3" s="15"/>
      <c r="C3" s="17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190" customFormat="1" ht="26.25" customHeight="1">
      <c r="A4" s="271" t="s">
        <v>1019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20" s="190" customFormat="1" ht="12.75">
      <c r="A5" s="15"/>
      <c r="B5" s="15"/>
      <c r="C5" s="17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42" customFormat="1" ht="26.25" customHeight="1">
      <c r="A6" s="253" t="s">
        <v>33</v>
      </c>
      <c r="B6" s="253" t="s">
        <v>27</v>
      </c>
      <c r="C6" s="256" t="s">
        <v>28</v>
      </c>
      <c r="D6" s="253" t="s">
        <v>16</v>
      </c>
      <c r="E6" s="253"/>
      <c r="F6" s="253"/>
      <c r="G6" s="253"/>
      <c r="H6" s="235" t="s">
        <v>21</v>
      </c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53" t="s">
        <v>24</v>
      </c>
    </row>
    <row r="7" spans="1:20" s="42" customFormat="1" ht="15.75" customHeight="1">
      <c r="A7" s="253"/>
      <c r="B7" s="253"/>
      <c r="C7" s="257"/>
      <c r="D7" s="253" t="s">
        <v>17</v>
      </c>
      <c r="E7" s="253" t="s">
        <v>22</v>
      </c>
      <c r="F7" s="253" t="s">
        <v>18</v>
      </c>
      <c r="G7" s="253" t="s">
        <v>19</v>
      </c>
      <c r="H7" s="253" t="s">
        <v>435</v>
      </c>
      <c r="I7" s="253"/>
      <c r="J7" s="253" t="s">
        <v>704</v>
      </c>
      <c r="K7" s="253"/>
      <c r="L7" s="253"/>
      <c r="M7" s="253"/>
      <c r="N7" s="253"/>
      <c r="O7" s="253"/>
      <c r="P7" s="253"/>
      <c r="Q7" s="253"/>
      <c r="R7" s="253" t="s">
        <v>2</v>
      </c>
      <c r="S7" s="253"/>
      <c r="T7" s="253"/>
    </row>
    <row r="8" spans="1:20" s="42" customFormat="1" ht="30" customHeight="1">
      <c r="A8" s="253"/>
      <c r="B8" s="253"/>
      <c r="C8" s="257"/>
      <c r="D8" s="253"/>
      <c r="E8" s="253"/>
      <c r="F8" s="253"/>
      <c r="G8" s="253"/>
      <c r="H8" s="253"/>
      <c r="I8" s="253"/>
      <c r="J8" s="253" t="s">
        <v>5</v>
      </c>
      <c r="K8" s="253"/>
      <c r="L8" s="253" t="s">
        <v>10</v>
      </c>
      <c r="M8" s="253"/>
      <c r="N8" s="253" t="s">
        <v>11</v>
      </c>
      <c r="O8" s="253"/>
      <c r="P8" s="253" t="s">
        <v>14</v>
      </c>
      <c r="Q8" s="253"/>
      <c r="R8" s="253"/>
      <c r="S8" s="253"/>
      <c r="T8" s="253"/>
    </row>
    <row r="9" spans="1:20" s="42" customFormat="1" ht="32.25" customHeight="1">
      <c r="A9" s="253"/>
      <c r="B9" s="253"/>
      <c r="C9" s="258"/>
      <c r="D9" s="253"/>
      <c r="E9" s="253"/>
      <c r="F9" s="253"/>
      <c r="G9" s="253"/>
      <c r="H9" s="70" t="s">
        <v>3</v>
      </c>
      <c r="I9" s="70" t="s">
        <v>4</v>
      </c>
      <c r="J9" s="70" t="s">
        <v>3</v>
      </c>
      <c r="K9" s="70" t="s">
        <v>4</v>
      </c>
      <c r="L9" s="70" t="s">
        <v>3</v>
      </c>
      <c r="M9" s="70" t="s">
        <v>4</v>
      </c>
      <c r="N9" s="70" t="s">
        <v>3</v>
      </c>
      <c r="O9" s="70" t="s">
        <v>4</v>
      </c>
      <c r="P9" s="70" t="s">
        <v>3</v>
      </c>
      <c r="Q9" s="70" t="s">
        <v>4</v>
      </c>
      <c r="R9" s="70">
        <v>2021</v>
      </c>
      <c r="S9" s="70">
        <v>2022</v>
      </c>
      <c r="T9" s="253"/>
    </row>
    <row r="10" spans="1:20" s="42" customFormat="1" ht="25.5" customHeight="1">
      <c r="A10" s="239" t="s">
        <v>32</v>
      </c>
      <c r="B10" s="239" t="s">
        <v>426</v>
      </c>
      <c r="C10" s="69" t="s">
        <v>20</v>
      </c>
      <c r="D10" s="89"/>
      <c r="E10" s="89"/>
      <c r="F10" s="89"/>
      <c r="G10" s="40"/>
      <c r="H10" s="31">
        <f aca="true" t="shared" si="0" ref="H10:R10">H12</f>
        <v>650376.3000000002</v>
      </c>
      <c r="I10" s="31">
        <f t="shared" si="0"/>
        <v>648375.4700000001</v>
      </c>
      <c r="J10" s="31">
        <f t="shared" si="0"/>
        <v>627627.7500000001</v>
      </c>
      <c r="K10" s="31">
        <f t="shared" si="0"/>
        <v>120193.59792</v>
      </c>
      <c r="L10" s="31">
        <f t="shared" si="0"/>
        <v>658570.1699999999</v>
      </c>
      <c r="M10" s="31">
        <f t="shared" si="0"/>
        <v>300726.43019</v>
      </c>
      <c r="N10" s="31">
        <f t="shared" si="0"/>
        <v>665398.9703999999</v>
      </c>
      <c r="O10" s="31">
        <f t="shared" si="0"/>
        <v>432993.61431</v>
      </c>
      <c r="P10" s="31">
        <f t="shared" si="0"/>
        <v>665383.4518999999</v>
      </c>
      <c r="Q10" s="31">
        <f t="shared" si="0"/>
        <v>651972.98229</v>
      </c>
      <c r="R10" s="31">
        <f t="shared" si="0"/>
        <v>680163.2999999998</v>
      </c>
      <c r="S10" s="31">
        <f>R10</f>
        <v>680163.2999999998</v>
      </c>
      <c r="T10" s="85"/>
    </row>
    <row r="11" spans="1:20" s="42" customFormat="1" ht="22.5" customHeight="1">
      <c r="A11" s="240"/>
      <c r="B11" s="240"/>
      <c r="C11" s="69" t="s">
        <v>29</v>
      </c>
      <c r="D11" s="89"/>
      <c r="E11" s="89"/>
      <c r="F11" s="89"/>
      <c r="G11" s="8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85"/>
    </row>
    <row r="12" spans="1:20" s="42" customFormat="1" ht="32.25" customHeight="1">
      <c r="A12" s="241"/>
      <c r="B12" s="241"/>
      <c r="C12" s="69" t="s">
        <v>52</v>
      </c>
      <c r="D12" s="41" t="s">
        <v>41</v>
      </c>
      <c r="E12" s="89" t="s">
        <v>86</v>
      </c>
      <c r="F12" s="89" t="s">
        <v>86</v>
      </c>
      <c r="G12" s="40" t="s">
        <v>86</v>
      </c>
      <c r="H12" s="31">
        <f aca="true" t="shared" si="1" ref="H12:R12">H13+H284+H290+H317+H342</f>
        <v>650376.3000000002</v>
      </c>
      <c r="I12" s="31">
        <f t="shared" si="1"/>
        <v>648375.4700000001</v>
      </c>
      <c r="J12" s="31">
        <f t="shared" si="1"/>
        <v>627627.7500000001</v>
      </c>
      <c r="K12" s="31">
        <f t="shared" si="1"/>
        <v>120193.59792</v>
      </c>
      <c r="L12" s="31">
        <f t="shared" si="1"/>
        <v>658570.1699999999</v>
      </c>
      <c r="M12" s="31">
        <f t="shared" si="1"/>
        <v>300726.43019</v>
      </c>
      <c r="N12" s="31">
        <f t="shared" si="1"/>
        <v>665398.9703999999</v>
      </c>
      <c r="O12" s="31">
        <f t="shared" si="1"/>
        <v>432993.61431</v>
      </c>
      <c r="P12" s="31">
        <f t="shared" si="1"/>
        <v>665383.4518999999</v>
      </c>
      <c r="Q12" s="31">
        <f t="shared" si="1"/>
        <v>651972.98229</v>
      </c>
      <c r="R12" s="31">
        <f t="shared" si="1"/>
        <v>680163.2999999998</v>
      </c>
      <c r="S12" s="31">
        <f aca="true" t="shared" si="2" ref="S12:S110">R12</f>
        <v>680163.2999999998</v>
      </c>
      <c r="T12" s="85"/>
    </row>
    <row r="13" spans="1:20" s="42" customFormat="1" ht="24" customHeight="1">
      <c r="A13" s="239" t="s">
        <v>53</v>
      </c>
      <c r="B13" s="224" t="s">
        <v>789</v>
      </c>
      <c r="C13" s="69" t="s">
        <v>20</v>
      </c>
      <c r="D13" s="41"/>
      <c r="E13" s="89"/>
      <c r="F13" s="89"/>
      <c r="G13" s="40"/>
      <c r="H13" s="31">
        <f aca="true" t="shared" si="3" ref="H13:R13">H15</f>
        <v>619466.9000000001</v>
      </c>
      <c r="I13" s="31">
        <f t="shared" si="3"/>
        <v>617594.7400000001</v>
      </c>
      <c r="J13" s="31">
        <f t="shared" si="3"/>
        <v>601581.6962500002</v>
      </c>
      <c r="K13" s="31">
        <f t="shared" si="3"/>
        <v>115124.89185999999</v>
      </c>
      <c r="L13" s="31">
        <f t="shared" si="3"/>
        <v>622453.32832</v>
      </c>
      <c r="M13" s="31">
        <f t="shared" si="3"/>
        <v>289078.58729999996</v>
      </c>
      <c r="N13" s="31">
        <f t="shared" si="3"/>
        <v>630432.5536399998</v>
      </c>
      <c r="O13" s="31">
        <f t="shared" si="3"/>
        <v>412803.88003</v>
      </c>
      <c r="P13" s="31">
        <f t="shared" si="3"/>
        <v>628687.2270699999</v>
      </c>
      <c r="Q13" s="31">
        <f t="shared" si="3"/>
        <v>618307.00166</v>
      </c>
      <c r="R13" s="31">
        <f t="shared" si="3"/>
        <v>652326.2999999998</v>
      </c>
      <c r="S13" s="31">
        <f t="shared" si="2"/>
        <v>652326.2999999998</v>
      </c>
      <c r="T13" s="85"/>
    </row>
    <row r="14" spans="1:20" s="42" customFormat="1" ht="24.75" customHeight="1">
      <c r="A14" s="240"/>
      <c r="B14" s="225"/>
      <c r="C14" s="69" t="s">
        <v>29</v>
      </c>
      <c r="D14" s="41"/>
      <c r="E14" s="89"/>
      <c r="F14" s="89"/>
      <c r="G14" s="4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>
        <f t="shared" si="2"/>
        <v>0</v>
      </c>
      <c r="T14" s="85"/>
    </row>
    <row r="15" spans="1:20" s="42" customFormat="1" ht="32.25" customHeight="1">
      <c r="A15" s="241"/>
      <c r="B15" s="226"/>
      <c r="C15" s="69" t="s">
        <v>52</v>
      </c>
      <c r="D15" s="41" t="s">
        <v>41</v>
      </c>
      <c r="E15" s="89" t="s">
        <v>86</v>
      </c>
      <c r="F15" s="89" t="s">
        <v>86</v>
      </c>
      <c r="G15" s="40" t="s">
        <v>86</v>
      </c>
      <c r="H15" s="31">
        <f>H70+H73+H150+H153+H212+H215+H57+H62+H65+H52+H76+H83+H206+H88+H92+H99+H106+H112+H117+H124+H137+H147+H163+H166+H172+H176+H188+H223+H229+H232+H253+H184+H30+H267+H131+H16+H96+H250+H209+H200+H34+H44+H260+H278+H21+H156+H192+H197+H38+H48+H25+H272+H238+H203+H169+H180+H218+H241+H244+H263+H41+H247+H159+H257+H275+H281</f>
        <v>619466.9000000001</v>
      </c>
      <c r="I15" s="31">
        <f aca="true" t="shared" si="4" ref="I15:S15">I70+I73+I150+I153+I212+I215+I57+I62+I65+I52+I76+I83+I206+I88+I92+I99+I106+I112+I117+I124+I137+I147+I163+I166+I172+I176+I188+I223+I229+I232+I253+I184+I30+I267+I131+I16+I96+I250+I209+I200+I34+I44+I260+I278+I21+I156+I192+I197+I38+I48+I25+I272+I238+I203+I169+I180+I218+I241+I244+I263+I41+I247+I159+I257+I275+I281</f>
        <v>617594.7400000001</v>
      </c>
      <c r="J15" s="31">
        <f t="shared" si="4"/>
        <v>601581.6962500002</v>
      </c>
      <c r="K15" s="31">
        <f t="shared" si="4"/>
        <v>115124.89185999999</v>
      </c>
      <c r="L15" s="31">
        <f t="shared" si="4"/>
        <v>622453.32832</v>
      </c>
      <c r="M15" s="31">
        <f t="shared" si="4"/>
        <v>289078.58729999996</v>
      </c>
      <c r="N15" s="31">
        <f t="shared" si="4"/>
        <v>630432.5536399998</v>
      </c>
      <c r="O15" s="31">
        <f t="shared" si="4"/>
        <v>412803.88003</v>
      </c>
      <c r="P15" s="31">
        <f t="shared" si="4"/>
        <v>628687.2270699999</v>
      </c>
      <c r="Q15" s="31">
        <f t="shared" si="4"/>
        <v>618307.00166</v>
      </c>
      <c r="R15" s="31">
        <f t="shared" si="4"/>
        <v>652326.2999999998</v>
      </c>
      <c r="S15" s="31">
        <f t="shared" si="4"/>
        <v>652326.2999999998</v>
      </c>
      <c r="T15" s="85"/>
    </row>
    <row r="16" spans="1:20" s="42" customFormat="1" ht="21.75" customHeight="1">
      <c r="A16" s="224" t="s">
        <v>299</v>
      </c>
      <c r="B16" s="268" t="s">
        <v>576</v>
      </c>
      <c r="C16" s="67" t="s">
        <v>20</v>
      </c>
      <c r="D16" s="39" t="s">
        <v>41</v>
      </c>
      <c r="E16" s="39" t="s">
        <v>42</v>
      </c>
      <c r="F16" s="39" t="s">
        <v>575</v>
      </c>
      <c r="G16" s="40"/>
      <c r="H16" s="31">
        <f>H18+H19+H20</f>
        <v>22154.600000000002</v>
      </c>
      <c r="I16" s="31">
        <f aca="true" t="shared" si="5" ref="I16:R16">I18+I19+I20</f>
        <v>22154.600000000002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31">
        <f t="shared" si="5"/>
        <v>0</v>
      </c>
      <c r="P16" s="31">
        <f t="shared" si="5"/>
        <v>0</v>
      </c>
      <c r="Q16" s="31">
        <f t="shared" si="5"/>
        <v>0</v>
      </c>
      <c r="R16" s="31">
        <f t="shared" si="5"/>
        <v>0</v>
      </c>
      <c r="S16" s="31">
        <f>R16</f>
        <v>0</v>
      </c>
      <c r="T16" s="85"/>
    </row>
    <row r="17" spans="1:20" s="42" customFormat="1" ht="13.5" customHeight="1">
      <c r="A17" s="225"/>
      <c r="B17" s="269"/>
      <c r="C17" s="67" t="s">
        <v>29</v>
      </c>
      <c r="D17" s="43"/>
      <c r="E17" s="43"/>
      <c r="F17" s="43"/>
      <c r="G17" s="4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85"/>
    </row>
    <row r="18" spans="1:20" s="42" customFormat="1" ht="16.5" customHeight="1">
      <c r="A18" s="225"/>
      <c r="B18" s="269"/>
      <c r="C18" s="222" t="s">
        <v>52</v>
      </c>
      <c r="D18" s="249"/>
      <c r="E18" s="249"/>
      <c r="F18" s="249"/>
      <c r="G18" s="44">
        <v>111</v>
      </c>
      <c r="H18" s="30">
        <v>998</v>
      </c>
      <c r="I18" s="30">
        <v>998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f>R18</f>
        <v>0</v>
      </c>
      <c r="T18" s="85"/>
    </row>
    <row r="19" spans="1:20" s="42" customFormat="1" ht="16.5" customHeight="1">
      <c r="A19" s="225"/>
      <c r="B19" s="269"/>
      <c r="C19" s="229"/>
      <c r="D19" s="250"/>
      <c r="E19" s="250"/>
      <c r="F19" s="250"/>
      <c r="G19" s="44">
        <v>119</v>
      </c>
      <c r="H19" s="30">
        <v>280.4</v>
      </c>
      <c r="I19" s="30">
        <v>280.4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f>R19</f>
        <v>0</v>
      </c>
      <c r="T19" s="85"/>
    </row>
    <row r="20" spans="1:20" s="42" customFormat="1" ht="16.5" customHeight="1">
      <c r="A20" s="226"/>
      <c r="B20" s="270"/>
      <c r="C20" s="223"/>
      <c r="D20" s="251"/>
      <c r="E20" s="251"/>
      <c r="F20" s="251"/>
      <c r="G20" s="44">
        <v>611</v>
      </c>
      <c r="H20" s="30">
        <v>20876.2</v>
      </c>
      <c r="I20" s="30">
        <v>20876.2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f>R20</f>
        <v>0</v>
      </c>
      <c r="T20" s="85"/>
    </row>
    <row r="21" spans="1:20" s="42" customFormat="1" ht="21.75" customHeight="1">
      <c r="A21" s="224" t="s">
        <v>244</v>
      </c>
      <c r="B21" s="268" t="s">
        <v>576</v>
      </c>
      <c r="C21" s="67" t="s">
        <v>20</v>
      </c>
      <c r="D21" s="39" t="s">
        <v>41</v>
      </c>
      <c r="E21" s="39" t="s">
        <v>85</v>
      </c>
      <c r="F21" s="39" t="s">
        <v>575</v>
      </c>
      <c r="G21" s="40"/>
      <c r="H21" s="31">
        <f aca="true" t="shared" si="6" ref="H21:O21">H23+H24</f>
        <v>1629.6000000000001</v>
      </c>
      <c r="I21" s="31">
        <f t="shared" si="6"/>
        <v>1629.6000000000001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6"/>
        <v>0</v>
      </c>
      <c r="P21" s="31">
        <f>P23+P24</f>
        <v>0</v>
      </c>
      <c r="Q21" s="31">
        <f>Q23+Q24</f>
        <v>0</v>
      </c>
      <c r="R21" s="31">
        <f>R23+R24</f>
        <v>0</v>
      </c>
      <c r="S21" s="31">
        <f>R21</f>
        <v>0</v>
      </c>
      <c r="T21" s="85"/>
    </row>
    <row r="22" spans="1:20" s="42" customFormat="1" ht="13.5" customHeight="1">
      <c r="A22" s="225"/>
      <c r="B22" s="269"/>
      <c r="C22" s="67" t="s">
        <v>29</v>
      </c>
      <c r="D22" s="43"/>
      <c r="E22" s="43"/>
      <c r="F22" s="43"/>
      <c r="G22" s="4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85"/>
    </row>
    <row r="23" spans="1:20" s="42" customFormat="1" ht="16.5" customHeight="1">
      <c r="A23" s="225"/>
      <c r="B23" s="269"/>
      <c r="C23" s="222" t="s">
        <v>52</v>
      </c>
      <c r="D23" s="249"/>
      <c r="E23" s="249"/>
      <c r="F23" s="249"/>
      <c r="G23" s="44">
        <v>111</v>
      </c>
      <c r="H23" s="30">
        <v>1454.9</v>
      </c>
      <c r="I23" s="30">
        <v>1454.9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f>R23</f>
        <v>0</v>
      </c>
      <c r="T23" s="85"/>
    </row>
    <row r="24" spans="1:20" s="42" customFormat="1" ht="16.5" customHeight="1">
      <c r="A24" s="225"/>
      <c r="B24" s="269"/>
      <c r="C24" s="229"/>
      <c r="D24" s="250"/>
      <c r="E24" s="250"/>
      <c r="F24" s="250"/>
      <c r="G24" s="44">
        <v>119</v>
      </c>
      <c r="H24" s="30">
        <v>174.7</v>
      </c>
      <c r="I24" s="30">
        <v>174.7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f>R24</f>
        <v>0</v>
      </c>
      <c r="T24" s="85"/>
    </row>
    <row r="25" spans="1:20" s="42" customFormat="1" ht="24.75" customHeight="1">
      <c r="A25" s="224" t="s">
        <v>300</v>
      </c>
      <c r="B25" s="224" t="s">
        <v>639</v>
      </c>
      <c r="C25" s="67" t="s">
        <v>20</v>
      </c>
      <c r="D25" s="41" t="s">
        <v>41</v>
      </c>
      <c r="E25" s="41" t="s">
        <v>55</v>
      </c>
      <c r="F25" s="41" t="s">
        <v>316</v>
      </c>
      <c r="G25" s="40"/>
      <c r="H25" s="31">
        <f>H27+H29+H28</f>
        <v>15584.4</v>
      </c>
      <c r="I25" s="31">
        <f>I27+I29+I28</f>
        <v>15584.24</v>
      </c>
      <c r="J25" s="31">
        <f aca="true" t="shared" si="7" ref="J25:R25">J27+J29+J28</f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7"/>
        <v>0</v>
      </c>
      <c r="P25" s="31">
        <f t="shared" si="7"/>
        <v>0</v>
      </c>
      <c r="Q25" s="31">
        <f t="shared" si="7"/>
        <v>0</v>
      </c>
      <c r="R25" s="31">
        <f t="shared" si="7"/>
        <v>0</v>
      </c>
      <c r="S25" s="31">
        <f>R25</f>
        <v>0</v>
      </c>
      <c r="T25" s="86"/>
    </row>
    <row r="26" spans="1:20" s="42" customFormat="1" ht="14.25" customHeight="1">
      <c r="A26" s="225"/>
      <c r="B26" s="225"/>
      <c r="C26" s="67" t="s">
        <v>29</v>
      </c>
      <c r="D26" s="52"/>
      <c r="E26" s="52"/>
      <c r="F26" s="52"/>
      <c r="G26" s="4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86"/>
    </row>
    <row r="27" spans="1:20" s="42" customFormat="1" ht="20.25" customHeight="1">
      <c r="A27" s="225"/>
      <c r="B27" s="225"/>
      <c r="C27" s="222" t="s">
        <v>52</v>
      </c>
      <c r="D27" s="250"/>
      <c r="E27" s="250"/>
      <c r="F27" s="250"/>
      <c r="G27" s="44">
        <v>111</v>
      </c>
      <c r="H27" s="30">
        <v>3455.7</v>
      </c>
      <c r="I27" s="30">
        <v>3455.54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f>R27</f>
        <v>0</v>
      </c>
      <c r="T27" s="86"/>
    </row>
    <row r="28" spans="1:20" s="42" customFormat="1" ht="20.25" customHeight="1">
      <c r="A28" s="225"/>
      <c r="B28" s="225"/>
      <c r="C28" s="229"/>
      <c r="D28" s="250"/>
      <c r="E28" s="250"/>
      <c r="F28" s="250"/>
      <c r="G28" s="44">
        <v>119</v>
      </c>
      <c r="H28" s="30">
        <v>1037.6</v>
      </c>
      <c r="I28" s="30">
        <v>1037.6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f>R28</f>
        <v>0</v>
      </c>
      <c r="T28" s="86"/>
    </row>
    <row r="29" spans="1:20" s="42" customFormat="1" ht="20.25" customHeight="1">
      <c r="A29" s="226"/>
      <c r="B29" s="226"/>
      <c r="C29" s="223"/>
      <c r="D29" s="251"/>
      <c r="E29" s="251"/>
      <c r="F29" s="251"/>
      <c r="G29" s="44">
        <v>611</v>
      </c>
      <c r="H29" s="30">
        <v>11091.1</v>
      </c>
      <c r="I29" s="30">
        <v>11091.1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f>R29</f>
        <v>0</v>
      </c>
      <c r="T29" s="86"/>
    </row>
    <row r="30" spans="1:20" s="42" customFormat="1" ht="24.75" customHeight="1">
      <c r="A30" s="224" t="s">
        <v>301</v>
      </c>
      <c r="B30" s="265" t="s">
        <v>640</v>
      </c>
      <c r="C30" s="67" t="s">
        <v>20</v>
      </c>
      <c r="D30" s="41" t="s">
        <v>41</v>
      </c>
      <c r="E30" s="41" t="s">
        <v>54</v>
      </c>
      <c r="F30" s="41" t="s">
        <v>568</v>
      </c>
      <c r="G30" s="179"/>
      <c r="H30" s="31">
        <f>H32+H33</f>
        <v>331.90000000000003</v>
      </c>
      <c r="I30" s="31">
        <f aca="true" t="shared" si="8" ref="I30:R30">I32+I33</f>
        <v>331.90000000000003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1">
        <f t="shared" si="8"/>
        <v>0</v>
      </c>
      <c r="Q30" s="31">
        <f t="shared" si="8"/>
        <v>0</v>
      </c>
      <c r="R30" s="31">
        <f t="shared" si="8"/>
        <v>0</v>
      </c>
      <c r="S30" s="31">
        <f>R30</f>
        <v>0</v>
      </c>
      <c r="T30" s="86"/>
    </row>
    <row r="31" spans="1:20" s="42" customFormat="1" ht="16.5" customHeight="1">
      <c r="A31" s="225"/>
      <c r="B31" s="266"/>
      <c r="C31" s="67" t="s">
        <v>29</v>
      </c>
      <c r="D31" s="52"/>
      <c r="E31" s="52"/>
      <c r="F31" s="52"/>
      <c r="G31" s="18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86"/>
    </row>
    <row r="32" spans="1:20" s="42" customFormat="1" ht="18.75" customHeight="1">
      <c r="A32" s="225"/>
      <c r="B32" s="266"/>
      <c r="C32" s="222" t="s">
        <v>52</v>
      </c>
      <c r="D32" s="249"/>
      <c r="E32" s="249"/>
      <c r="F32" s="249"/>
      <c r="G32" s="181">
        <v>111</v>
      </c>
      <c r="H32" s="30">
        <v>21.6</v>
      </c>
      <c r="I32" s="30">
        <v>21.6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f>R32</f>
        <v>0</v>
      </c>
      <c r="T32" s="86"/>
    </row>
    <row r="33" spans="1:20" s="42" customFormat="1" ht="18.75" customHeight="1">
      <c r="A33" s="226"/>
      <c r="B33" s="267"/>
      <c r="C33" s="223"/>
      <c r="D33" s="250"/>
      <c r="E33" s="250"/>
      <c r="F33" s="250"/>
      <c r="G33" s="181">
        <v>611</v>
      </c>
      <c r="H33" s="30">
        <v>310.3</v>
      </c>
      <c r="I33" s="30">
        <v>310.3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f>R33</f>
        <v>0</v>
      </c>
      <c r="T33" s="86"/>
    </row>
    <row r="34" spans="1:20" s="42" customFormat="1" ht="24.75" customHeight="1">
      <c r="A34" s="224" t="s">
        <v>436</v>
      </c>
      <c r="B34" s="265" t="s">
        <v>640</v>
      </c>
      <c r="C34" s="67" t="s">
        <v>20</v>
      </c>
      <c r="D34" s="41" t="s">
        <v>41</v>
      </c>
      <c r="E34" s="41" t="s">
        <v>42</v>
      </c>
      <c r="F34" s="41" t="s">
        <v>568</v>
      </c>
      <c r="G34" s="179"/>
      <c r="H34" s="31">
        <f>H36+H37</f>
        <v>449.1</v>
      </c>
      <c r="I34" s="31">
        <f>I36+I37</f>
        <v>449.1</v>
      </c>
      <c r="J34" s="31">
        <f aca="true" t="shared" si="9" ref="J34:R34">J36+J37</f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9"/>
        <v>0</v>
      </c>
      <c r="P34" s="31">
        <f t="shared" si="9"/>
        <v>0</v>
      </c>
      <c r="Q34" s="31">
        <f t="shared" si="9"/>
        <v>0</v>
      </c>
      <c r="R34" s="31">
        <f t="shared" si="9"/>
        <v>0</v>
      </c>
      <c r="S34" s="31">
        <f>R34</f>
        <v>0</v>
      </c>
      <c r="T34" s="86"/>
    </row>
    <row r="35" spans="1:20" s="42" customFormat="1" ht="16.5" customHeight="1">
      <c r="A35" s="225"/>
      <c r="B35" s="266"/>
      <c r="C35" s="67" t="s">
        <v>29</v>
      </c>
      <c r="D35" s="52"/>
      <c r="E35" s="52"/>
      <c r="F35" s="52"/>
      <c r="G35" s="18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86"/>
    </row>
    <row r="36" spans="1:20" s="42" customFormat="1" ht="18.75" customHeight="1">
      <c r="A36" s="225"/>
      <c r="B36" s="266"/>
      <c r="C36" s="222" t="s">
        <v>52</v>
      </c>
      <c r="D36" s="249"/>
      <c r="E36" s="249"/>
      <c r="F36" s="249"/>
      <c r="G36" s="181">
        <v>111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f>R36</f>
        <v>0</v>
      </c>
      <c r="T36" s="86"/>
    </row>
    <row r="37" spans="1:20" s="42" customFormat="1" ht="18.75" customHeight="1">
      <c r="A37" s="226"/>
      <c r="B37" s="267"/>
      <c r="C37" s="223"/>
      <c r="D37" s="250"/>
      <c r="E37" s="250"/>
      <c r="F37" s="250"/>
      <c r="G37" s="181">
        <v>611</v>
      </c>
      <c r="H37" s="30">
        <v>449.1</v>
      </c>
      <c r="I37" s="30">
        <v>449.1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f>R37</f>
        <v>0</v>
      </c>
      <c r="T37" s="86"/>
    </row>
    <row r="38" spans="1:20" s="42" customFormat="1" ht="24.75" customHeight="1">
      <c r="A38" s="224" t="s">
        <v>437</v>
      </c>
      <c r="B38" s="265" t="s">
        <v>640</v>
      </c>
      <c r="C38" s="67" t="s">
        <v>20</v>
      </c>
      <c r="D38" s="41" t="s">
        <v>41</v>
      </c>
      <c r="E38" s="41" t="s">
        <v>85</v>
      </c>
      <c r="F38" s="41" t="s">
        <v>568</v>
      </c>
      <c r="G38" s="179"/>
      <c r="H38" s="31">
        <f aca="true" t="shared" si="10" ref="H38:O38">H40</f>
        <v>67.5</v>
      </c>
      <c r="I38" s="31">
        <f t="shared" si="10"/>
        <v>67.5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0</v>
      </c>
      <c r="P38" s="31">
        <f>P40</f>
        <v>0</v>
      </c>
      <c r="Q38" s="31">
        <f>Q40</f>
        <v>0</v>
      </c>
      <c r="R38" s="31">
        <f>R40</f>
        <v>0</v>
      </c>
      <c r="S38" s="31">
        <f>R38</f>
        <v>0</v>
      </c>
      <c r="T38" s="86"/>
    </row>
    <row r="39" spans="1:20" s="42" customFormat="1" ht="16.5" customHeight="1">
      <c r="A39" s="225"/>
      <c r="B39" s="266"/>
      <c r="C39" s="67" t="s">
        <v>29</v>
      </c>
      <c r="D39" s="52"/>
      <c r="E39" s="52"/>
      <c r="F39" s="52"/>
      <c r="G39" s="18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86"/>
    </row>
    <row r="40" spans="1:20" s="42" customFormat="1" ht="18.75" customHeight="1">
      <c r="A40" s="225"/>
      <c r="B40" s="266"/>
      <c r="C40" s="98" t="s">
        <v>52</v>
      </c>
      <c r="D40" s="52"/>
      <c r="E40" s="52"/>
      <c r="F40" s="52"/>
      <c r="G40" s="181">
        <v>111</v>
      </c>
      <c r="H40" s="30">
        <v>67.5</v>
      </c>
      <c r="I40" s="30">
        <v>67.5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f>R40</f>
        <v>0</v>
      </c>
      <c r="T40" s="86"/>
    </row>
    <row r="41" spans="1:21" s="42" customFormat="1" ht="24" customHeight="1">
      <c r="A41" s="224" t="s">
        <v>438</v>
      </c>
      <c r="B41" s="224" t="s">
        <v>924</v>
      </c>
      <c r="C41" s="67" t="s">
        <v>20</v>
      </c>
      <c r="D41" s="41" t="s">
        <v>41</v>
      </c>
      <c r="E41" s="41" t="s">
        <v>85</v>
      </c>
      <c r="F41" s="41" t="s">
        <v>920</v>
      </c>
      <c r="G41" s="40"/>
      <c r="H41" s="31">
        <f>H43</f>
        <v>0</v>
      </c>
      <c r="I41" s="31">
        <f aca="true" t="shared" si="11" ref="I41:R41">I43</f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11"/>
        <v>0</v>
      </c>
      <c r="O41" s="31">
        <f t="shared" si="11"/>
        <v>0</v>
      </c>
      <c r="P41" s="31">
        <f t="shared" si="11"/>
        <v>48.5</v>
      </c>
      <c r="Q41" s="31">
        <f t="shared" si="11"/>
        <v>48.5</v>
      </c>
      <c r="R41" s="31">
        <f t="shared" si="11"/>
        <v>0</v>
      </c>
      <c r="S41" s="31">
        <f t="shared" si="2"/>
        <v>0</v>
      </c>
      <c r="T41" s="86"/>
      <c r="U41" s="42">
        <v>126</v>
      </c>
    </row>
    <row r="42" spans="1:20" s="42" customFormat="1" ht="11.25" customHeight="1">
      <c r="A42" s="225"/>
      <c r="B42" s="225"/>
      <c r="C42" s="67" t="s">
        <v>29</v>
      </c>
      <c r="D42" s="53"/>
      <c r="E42" s="53"/>
      <c r="F42" s="53"/>
      <c r="G42" s="44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86"/>
    </row>
    <row r="43" spans="1:20" s="42" customFormat="1" ht="35.25" customHeight="1">
      <c r="A43" s="226"/>
      <c r="B43" s="226"/>
      <c r="C43" s="67" t="s">
        <v>52</v>
      </c>
      <c r="D43" s="59"/>
      <c r="E43" s="59"/>
      <c r="F43" s="59"/>
      <c r="G43" s="44">
        <v>611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48.5</v>
      </c>
      <c r="Q43" s="30">
        <v>48.5</v>
      </c>
      <c r="R43" s="30">
        <v>0</v>
      </c>
      <c r="S43" s="31">
        <f t="shared" si="2"/>
        <v>0</v>
      </c>
      <c r="T43" s="86"/>
    </row>
    <row r="44" spans="1:20" s="42" customFormat="1" ht="24.75" customHeight="1">
      <c r="A44" s="224" t="s">
        <v>439</v>
      </c>
      <c r="B44" s="224" t="s">
        <v>635</v>
      </c>
      <c r="C44" s="67" t="s">
        <v>20</v>
      </c>
      <c r="D44" s="41" t="s">
        <v>41</v>
      </c>
      <c r="E44" s="41" t="s">
        <v>42</v>
      </c>
      <c r="F44" s="41" t="s">
        <v>589</v>
      </c>
      <c r="G44" s="40"/>
      <c r="H44" s="31">
        <f>H46+H47</f>
        <v>800.2</v>
      </c>
      <c r="I44" s="31">
        <f aca="true" t="shared" si="12" ref="I44:R44">I46+I47</f>
        <v>800.2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0</v>
      </c>
      <c r="P44" s="31">
        <f t="shared" si="12"/>
        <v>0</v>
      </c>
      <c r="Q44" s="31">
        <f t="shared" si="12"/>
        <v>0</v>
      </c>
      <c r="R44" s="31">
        <f t="shared" si="12"/>
        <v>0</v>
      </c>
      <c r="S44" s="31">
        <f>R44</f>
        <v>0</v>
      </c>
      <c r="T44" s="86"/>
    </row>
    <row r="45" spans="1:20" s="42" customFormat="1" ht="12.75" customHeight="1">
      <c r="A45" s="225"/>
      <c r="B45" s="225"/>
      <c r="C45" s="98" t="s">
        <v>29</v>
      </c>
      <c r="D45" s="52"/>
      <c r="E45" s="52"/>
      <c r="F45" s="52"/>
      <c r="G45" s="44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86"/>
    </row>
    <row r="46" spans="1:20" s="42" customFormat="1" ht="15.75" customHeight="1">
      <c r="A46" s="225"/>
      <c r="B46" s="225"/>
      <c r="C46" s="222" t="s">
        <v>52</v>
      </c>
      <c r="D46" s="249"/>
      <c r="E46" s="249"/>
      <c r="F46" s="249"/>
      <c r="G46" s="44">
        <v>540</v>
      </c>
      <c r="H46" s="30">
        <v>692.7</v>
      </c>
      <c r="I46" s="30">
        <v>692.7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f>R46</f>
        <v>0</v>
      </c>
      <c r="T46" s="86"/>
    </row>
    <row r="47" spans="1:20" s="42" customFormat="1" ht="16.5" customHeight="1">
      <c r="A47" s="226"/>
      <c r="B47" s="226"/>
      <c r="C47" s="223"/>
      <c r="D47" s="251"/>
      <c r="E47" s="251"/>
      <c r="F47" s="251"/>
      <c r="G47" s="44">
        <v>611</v>
      </c>
      <c r="H47" s="30">
        <v>107.5</v>
      </c>
      <c r="I47" s="30">
        <v>107.5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f>R47</f>
        <v>0</v>
      </c>
      <c r="T47" s="86"/>
    </row>
    <row r="48" spans="1:20" s="42" customFormat="1" ht="24.75" customHeight="1">
      <c r="A48" s="224" t="s">
        <v>440</v>
      </c>
      <c r="B48" s="224" t="s">
        <v>635</v>
      </c>
      <c r="C48" s="67" t="s">
        <v>20</v>
      </c>
      <c r="D48" s="41" t="s">
        <v>41</v>
      </c>
      <c r="E48" s="41" t="s">
        <v>85</v>
      </c>
      <c r="F48" s="41" t="s">
        <v>589</v>
      </c>
      <c r="G48" s="40"/>
      <c r="H48" s="31">
        <f>H50+H51</f>
        <v>27.3</v>
      </c>
      <c r="I48" s="31">
        <f aca="true" t="shared" si="13" ref="I48:R48">I50+I51</f>
        <v>27.3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0</v>
      </c>
      <c r="P48" s="31">
        <f t="shared" si="13"/>
        <v>0</v>
      </c>
      <c r="Q48" s="31">
        <f t="shared" si="13"/>
        <v>0</v>
      </c>
      <c r="R48" s="31">
        <f t="shared" si="13"/>
        <v>0</v>
      </c>
      <c r="S48" s="31">
        <f>R48</f>
        <v>0</v>
      </c>
      <c r="T48" s="86"/>
    </row>
    <row r="49" spans="1:20" s="42" customFormat="1" ht="12.75" customHeight="1">
      <c r="A49" s="225"/>
      <c r="B49" s="225"/>
      <c r="C49" s="98" t="s">
        <v>29</v>
      </c>
      <c r="D49" s="52"/>
      <c r="E49" s="52"/>
      <c r="F49" s="52"/>
      <c r="G49" s="4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86"/>
    </row>
    <row r="50" spans="1:20" s="42" customFormat="1" ht="15.75" customHeight="1">
      <c r="A50" s="225"/>
      <c r="B50" s="225"/>
      <c r="C50" s="222" t="s">
        <v>52</v>
      </c>
      <c r="D50" s="249"/>
      <c r="E50" s="249"/>
      <c r="F50" s="249"/>
      <c r="G50" s="44">
        <v>111</v>
      </c>
      <c r="H50" s="30">
        <v>21</v>
      </c>
      <c r="I50" s="30">
        <v>21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f>R50</f>
        <v>0</v>
      </c>
      <c r="T50" s="86"/>
    </row>
    <row r="51" spans="1:20" s="42" customFormat="1" ht="16.5" customHeight="1">
      <c r="A51" s="226"/>
      <c r="B51" s="226"/>
      <c r="C51" s="223"/>
      <c r="D51" s="251"/>
      <c r="E51" s="251"/>
      <c r="F51" s="251"/>
      <c r="G51" s="44">
        <v>119</v>
      </c>
      <c r="H51" s="30">
        <v>6.3</v>
      </c>
      <c r="I51" s="30">
        <v>6.3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f>R51</f>
        <v>0</v>
      </c>
      <c r="T51" s="86"/>
    </row>
    <row r="52" spans="1:21" s="42" customFormat="1" ht="30" customHeight="1">
      <c r="A52" s="224" t="s">
        <v>441</v>
      </c>
      <c r="B52" s="224" t="s">
        <v>790</v>
      </c>
      <c r="C52" s="67" t="s">
        <v>20</v>
      </c>
      <c r="D52" s="41" t="s">
        <v>41</v>
      </c>
      <c r="E52" s="41" t="s">
        <v>85</v>
      </c>
      <c r="F52" s="41" t="s">
        <v>201</v>
      </c>
      <c r="G52" s="89"/>
      <c r="H52" s="31">
        <f>H54+H55+H56</f>
        <v>1684</v>
      </c>
      <c r="I52" s="31">
        <f aca="true" t="shared" si="14" ref="I52:R52">I54+I55+I56</f>
        <v>1684</v>
      </c>
      <c r="J52" s="31">
        <f t="shared" si="14"/>
        <v>107.4</v>
      </c>
      <c r="K52" s="31">
        <f t="shared" si="14"/>
        <v>23.85</v>
      </c>
      <c r="L52" s="31">
        <f>L54+L55+L56</f>
        <v>107.4</v>
      </c>
      <c r="M52" s="31">
        <f t="shared" si="14"/>
        <v>59.67</v>
      </c>
      <c r="N52" s="31">
        <f t="shared" si="14"/>
        <v>107.4</v>
      </c>
      <c r="O52" s="31">
        <f t="shared" si="14"/>
        <v>95.51</v>
      </c>
      <c r="P52" s="31">
        <f t="shared" si="14"/>
        <v>205.39999999999998</v>
      </c>
      <c r="Q52" s="31">
        <f t="shared" si="14"/>
        <v>205.39999999999998</v>
      </c>
      <c r="R52" s="31">
        <f t="shared" si="14"/>
        <v>0</v>
      </c>
      <c r="S52" s="31">
        <f t="shared" si="2"/>
        <v>0</v>
      </c>
      <c r="T52" s="86"/>
      <c r="U52" s="42">
        <v>125</v>
      </c>
    </row>
    <row r="53" spans="1:20" s="42" customFormat="1" ht="13.5" customHeight="1">
      <c r="A53" s="225"/>
      <c r="B53" s="225"/>
      <c r="C53" s="67" t="s">
        <v>29</v>
      </c>
      <c r="D53" s="48"/>
      <c r="E53" s="48"/>
      <c r="F53" s="48"/>
      <c r="G53" s="85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86"/>
    </row>
    <row r="54" spans="1:20" s="42" customFormat="1" ht="24" customHeight="1">
      <c r="A54" s="225"/>
      <c r="B54" s="225"/>
      <c r="C54" s="222" t="s">
        <v>52</v>
      </c>
      <c r="D54" s="249"/>
      <c r="E54" s="249"/>
      <c r="F54" s="249"/>
      <c r="G54" s="85">
        <v>111</v>
      </c>
      <c r="H54" s="30">
        <v>1292.7</v>
      </c>
      <c r="I54" s="30">
        <v>1292.7</v>
      </c>
      <c r="J54" s="30">
        <v>82.5</v>
      </c>
      <c r="K54" s="30">
        <v>18.32</v>
      </c>
      <c r="L54" s="30">
        <v>45.83</v>
      </c>
      <c r="M54" s="30">
        <v>45.83</v>
      </c>
      <c r="N54" s="30">
        <v>45.83</v>
      </c>
      <c r="O54" s="30">
        <v>45.83</v>
      </c>
      <c r="P54" s="30">
        <v>45.83</v>
      </c>
      <c r="Q54" s="30">
        <v>45.83</v>
      </c>
      <c r="R54" s="30">
        <v>0</v>
      </c>
      <c r="S54" s="31">
        <f t="shared" si="2"/>
        <v>0</v>
      </c>
      <c r="T54" s="86"/>
    </row>
    <row r="55" spans="1:20" s="42" customFormat="1" ht="23.25" customHeight="1">
      <c r="A55" s="225"/>
      <c r="B55" s="225"/>
      <c r="C55" s="229"/>
      <c r="D55" s="250"/>
      <c r="E55" s="250"/>
      <c r="F55" s="250"/>
      <c r="G55" s="85">
        <v>119</v>
      </c>
      <c r="H55" s="30">
        <v>391.3</v>
      </c>
      <c r="I55" s="30">
        <v>391.3</v>
      </c>
      <c r="J55" s="30">
        <v>24.9</v>
      </c>
      <c r="K55" s="30">
        <v>5.53</v>
      </c>
      <c r="L55" s="30">
        <v>13.84</v>
      </c>
      <c r="M55" s="30">
        <v>13.84</v>
      </c>
      <c r="N55" s="30">
        <v>13.84</v>
      </c>
      <c r="O55" s="30">
        <v>13.84</v>
      </c>
      <c r="P55" s="30">
        <v>13.84</v>
      </c>
      <c r="Q55" s="30">
        <v>13.84</v>
      </c>
      <c r="R55" s="30">
        <v>0</v>
      </c>
      <c r="S55" s="31">
        <f t="shared" si="2"/>
        <v>0</v>
      </c>
      <c r="T55" s="86"/>
    </row>
    <row r="56" spans="1:20" s="42" customFormat="1" ht="23.25" customHeight="1">
      <c r="A56" s="226"/>
      <c r="B56" s="226"/>
      <c r="C56" s="223"/>
      <c r="D56" s="251"/>
      <c r="E56" s="251"/>
      <c r="F56" s="251"/>
      <c r="G56" s="182">
        <v>611</v>
      </c>
      <c r="H56" s="72">
        <v>0</v>
      </c>
      <c r="I56" s="72">
        <v>0</v>
      </c>
      <c r="J56" s="72">
        <v>0</v>
      </c>
      <c r="K56" s="72">
        <v>0</v>
      </c>
      <c r="L56" s="72">
        <v>47.73</v>
      </c>
      <c r="M56" s="72">
        <v>0</v>
      </c>
      <c r="N56" s="72">
        <v>47.73</v>
      </c>
      <c r="O56" s="72">
        <v>35.84</v>
      </c>
      <c r="P56" s="72">
        <v>145.73</v>
      </c>
      <c r="Q56" s="72">
        <v>145.73</v>
      </c>
      <c r="R56" s="72"/>
      <c r="S56" s="31">
        <f t="shared" si="2"/>
        <v>0</v>
      </c>
      <c r="T56" s="86"/>
    </row>
    <row r="57" spans="1:21" s="42" customFormat="1" ht="24" customHeight="1">
      <c r="A57" s="224" t="s">
        <v>442</v>
      </c>
      <c r="B57" s="224" t="s">
        <v>791</v>
      </c>
      <c r="C57" s="100" t="s">
        <v>20</v>
      </c>
      <c r="D57" s="45" t="s">
        <v>41</v>
      </c>
      <c r="E57" s="45" t="s">
        <v>54</v>
      </c>
      <c r="F57" s="45" t="s">
        <v>563</v>
      </c>
      <c r="G57" s="46"/>
      <c r="H57" s="73">
        <f>H59+H60+H61</f>
        <v>0</v>
      </c>
      <c r="I57" s="73">
        <f aca="true" t="shared" si="15" ref="I57:R57">I59+I60+I61</f>
        <v>0</v>
      </c>
      <c r="J57" s="73">
        <f t="shared" si="15"/>
        <v>3092.3</v>
      </c>
      <c r="K57" s="73">
        <f t="shared" si="15"/>
        <v>687.206</v>
      </c>
      <c r="L57" s="73">
        <f t="shared" si="15"/>
        <v>3092.3</v>
      </c>
      <c r="M57" s="73">
        <f t="shared" si="15"/>
        <v>1718.0149999999999</v>
      </c>
      <c r="N57" s="73">
        <f t="shared" si="15"/>
        <v>3092.3</v>
      </c>
      <c r="O57" s="73">
        <f t="shared" si="15"/>
        <v>2748.824</v>
      </c>
      <c r="P57" s="73">
        <f t="shared" si="15"/>
        <v>4103.6</v>
      </c>
      <c r="Q57" s="73">
        <f t="shared" si="15"/>
        <v>4103.6</v>
      </c>
      <c r="R57" s="73">
        <f t="shared" si="15"/>
        <v>0</v>
      </c>
      <c r="S57" s="31">
        <f t="shared" si="2"/>
        <v>0</v>
      </c>
      <c r="T57" s="86"/>
      <c r="U57" s="42">
        <v>124</v>
      </c>
    </row>
    <row r="58" spans="1:20" s="42" customFormat="1" ht="11.25" customHeight="1">
      <c r="A58" s="225"/>
      <c r="B58" s="225"/>
      <c r="C58" s="67" t="s">
        <v>29</v>
      </c>
      <c r="D58" s="53"/>
      <c r="E58" s="53"/>
      <c r="F58" s="53"/>
      <c r="G58" s="4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86"/>
    </row>
    <row r="59" spans="1:20" s="42" customFormat="1" ht="16.5" customHeight="1">
      <c r="A59" s="225"/>
      <c r="B59" s="225"/>
      <c r="C59" s="222" t="s">
        <v>52</v>
      </c>
      <c r="D59" s="249"/>
      <c r="E59" s="249"/>
      <c r="F59" s="249"/>
      <c r="G59" s="44">
        <v>111</v>
      </c>
      <c r="H59" s="30">
        <v>0</v>
      </c>
      <c r="I59" s="30">
        <v>0</v>
      </c>
      <c r="J59" s="30">
        <v>169.7</v>
      </c>
      <c r="K59" s="30">
        <v>37.712</v>
      </c>
      <c r="L59" s="30">
        <v>169.7</v>
      </c>
      <c r="M59" s="30">
        <v>94.28</v>
      </c>
      <c r="N59" s="30">
        <v>94.28</v>
      </c>
      <c r="O59" s="30">
        <v>94.28</v>
      </c>
      <c r="P59" s="30">
        <v>94.28</v>
      </c>
      <c r="Q59" s="30">
        <v>94.28</v>
      </c>
      <c r="R59" s="30">
        <v>0</v>
      </c>
      <c r="S59" s="31">
        <f t="shared" si="2"/>
        <v>0</v>
      </c>
      <c r="T59" s="86"/>
    </row>
    <row r="60" spans="1:20" s="42" customFormat="1" ht="15" customHeight="1">
      <c r="A60" s="225"/>
      <c r="B60" s="225"/>
      <c r="C60" s="229"/>
      <c r="D60" s="250"/>
      <c r="E60" s="250"/>
      <c r="F60" s="250"/>
      <c r="G60" s="44">
        <v>119</v>
      </c>
      <c r="H60" s="30">
        <v>0</v>
      </c>
      <c r="I60" s="30">
        <v>0</v>
      </c>
      <c r="J60" s="30">
        <v>51.3</v>
      </c>
      <c r="K60" s="30">
        <v>11.4</v>
      </c>
      <c r="L60" s="30">
        <v>51.3</v>
      </c>
      <c r="M60" s="30">
        <v>28.5</v>
      </c>
      <c r="N60" s="30">
        <v>28.5</v>
      </c>
      <c r="O60" s="30">
        <v>28.5</v>
      </c>
      <c r="P60" s="30">
        <v>28.5</v>
      </c>
      <c r="Q60" s="30">
        <v>28.5</v>
      </c>
      <c r="R60" s="30">
        <v>0</v>
      </c>
      <c r="S60" s="31">
        <f t="shared" si="2"/>
        <v>0</v>
      </c>
      <c r="T60" s="86"/>
    </row>
    <row r="61" spans="1:20" s="42" customFormat="1" ht="15" customHeight="1">
      <c r="A61" s="226"/>
      <c r="B61" s="226"/>
      <c r="C61" s="223"/>
      <c r="D61" s="251"/>
      <c r="E61" s="251"/>
      <c r="F61" s="251"/>
      <c r="G61" s="44">
        <v>611</v>
      </c>
      <c r="H61" s="30">
        <v>0</v>
      </c>
      <c r="I61" s="30">
        <v>0</v>
      </c>
      <c r="J61" s="30">
        <v>2871.3</v>
      </c>
      <c r="K61" s="30">
        <v>638.094</v>
      </c>
      <c r="L61" s="30">
        <v>2871.3</v>
      </c>
      <c r="M61" s="30">
        <v>1595.235</v>
      </c>
      <c r="N61" s="30">
        <v>2969.52</v>
      </c>
      <c r="O61" s="30">
        <v>2626.044</v>
      </c>
      <c r="P61" s="30">
        <v>3980.82</v>
      </c>
      <c r="Q61" s="30">
        <v>3980.82</v>
      </c>
      <c r="R61" s="30">
        <v>0</v>
      </c>
      <c r="S61" s="31">
        <f t="shared" si="2"/>
        <v>0</v>
      </c>
      <c r="T61" s="86"/>
    </row>
    <row r="62" spans="1:21" s="42" customFormat="1" ht="24" customHeight="1">
      <c r="A62" s="224" t="s">
        <v>443</v>
      </c>
      <c r="B62" s="224" t="s">
        <v>791</v>
      </c>
      <c r="C62" s="100" t="s">
        <v>20</v>
      </c>
      <c r="D62" s="45" t="s">
        <v>41</v>
      </c>
      <c r="E62" s="45" t="s">
        <v>42</v>
      </c>
      <c r="F62" s="45" t="s">
        <v>563</v>
      </c>
      <c r="G62" s="46"/>
      <c r="H62" s="73">
        <f aca="true" t="shared" si="16" ref="H62:O62">H64</f>
        <v>0</v>
      </c>
      <c r="I62" s="73">
        <f t="shared" si="16"/>
        <v>0</v>
      </c>
      <c r="J62" s="73">
        <f t="shared" si="16"/>
        <v>4181.5</v>
      </c>
      <c r="K62" s="73">
        <f t="shared" si="16"/>
        <v>929.244</v>
      </c>
      <c r="L62" s="73">
        <f t="shared" si="16"/>
        <v>4181.5</v>
      </c>
      <c r="M62" s="73">
        <f t="shared" si="16"/>
        <v>2323.11</v>
      </c>
      <c r="N62" s="73">
        <f t="shared" si="16"/>
        <v>4181.5</v>
      </c>
      <c r="O62" s="73">
        <f t="shared" si="16"/>
        <v>3716.976</v>
      </c>
      <c r="P62" s="73">
        <f>P64</f>
        <v>5526.69</v>
      </c>
      <c r="Q62" s="73">
        <f>Q64</f>
        <v>5526.69</v>
      </c>
      <c r="R62" s="73">
        <f>R64</f>
        <v>0</v>
      </c>
      <c r="S62" s="31">
        <f t="shared" si="2"/>
        <v>0</v>
      </c>
      <c r="T62" s="86"/>
      <c r="U62" s="42">
        <v>123</v>
      </c>
    </row>
    <row r="63" spans="1:20" s="42" customFormat="1" ht="11.25" customHeight="1">
      <c r="A63" s="225"/>
      <c r="B63" s="225"/>
      <c r="C63" s="67" t="s">
        <v>29</v>
      </c>
      <c r="D63" s="53"/>
      <c r="E63" s="53"/>
      <c r="F63" s="53"/>
      <c r="G63" s="4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1"/>
      <c r="T63" s="86"/>
    </row>
    <row r="64" spans="1:20" s="42" customFormat="1" ht="15" customHeight="1">
      <c r="A64" s="226"/>
      <c r="B64" s="226"/>
      <c r="C64" s="98" t="s">
        <v>52</v>
      </c>
      <c r="D64" s="53"/>
      <c r="E64" s="53"/>
      <c r="F64" s="53"/>
      <c r="G64" s="44">
        <v>611</v>
      </c>
      <c r="H64" s="30">
        <v>0</v>
      </c>
      <c r="I64" s="30">
        <v>0</v>
      </c>
      <c r="J64" s="30">
        <v>4181.5</v>
      </c>
      <c r="K64" s="30">
        <v>929.244</v>
      </c>
      <c r="L64" s="30">
        <v>4181.5</v>
      </c>
      <c r="M64" s="30">
        <v>2323.11</v>
      </c>
      <c r="N64" s="30">
        <v>4181.5</v>
      </c>
      <c r="O64" s="30">
        <v>3716.976</v>
      </c>
      <c r="P64" s="30">
        <v>5526.69</v>
      </c>
      <c r="Q64" s="30">
        <v>5526.69</v>
      </c>
      <c r="R64" s="30">
        <v>0</v>
      </c>
      <c r="S64" s="31">
        <f t="shared" si="2"/>
        <v>0</v>
      </c>
      <c r="T64" s="86"/>
    </row>
    <row r="65" spans="1:21" s="42" customFormat="1" ht="24" customHeight="1">
      <c r="A65" s="224" t="s">
        <v>444</v>
      </c>
      <c r="B65" s="224" t="s">
        <v>791</v>
      </c>
      <c r="C65" s="100" t="s">
        <v>20</v>
      </c>
      <c r="D65" s="45" t="s">
        <v>41</v>
      </c>
      <c r="E65" s="45" t="s">
        <v>85</v>
      </c>
      <c r="F65" s="45" t="s">
        <v>563</v>
      </c>
      <c r="G65" s="46"/>
      <c r="H65" s="73">
        <f>H67+H68+H69</f>
        <v>0</v>
      </c>
      <c r="I65" s="73">
        <f aca="true" t="shared" si="17" ref="I65:R65">I67+I68+I69</f>
        <v>0</v>
      </c>
      <c r="J65" s="73">
        <f t="shared" si="17"/>
        <v>126.1</v>
      </c>
      <c r="K65" s="73">
        <f t="shared" si="17"/>
        <v>28.034</v>
      </c>
      <c r="L65" s="73">
        <f>L67+L68+L69</f>
        <v>126.1</v>
      </c>
      <c r="M65" s="73">
        <f t="shared" si="17"/>
        <v>70.085</v>
      </c>
      <c r="N65" s="73">
        <f t="shared" si="17"/>
        <v>114.6</v>
      </c>
      <c r="O65" s="73">
        <f t="shared" si="17"/>
        <v>112.136</v>
      </c>
      <c r="P65" s="73">
        <f t="shared" si="17"/>
        <v>152.89999999999998</v>
      </c>
      <c r="Q65" s="73">
        <f t="shared" si="17"/>
        <v>152.89999999999998</v>
      </c>
      <c r="R65" s="73">
        <f t="shared" si="17"/>
        <v>0</v>
      </c>
      <c r="S65" s="31">
        <f t="shared" si="2"/>
        <v>0</v>
      </c>
      <c r="T65" s="86"/>
      <c r="U65" s="42">
        <v>122</v>
      </c>
    </row>
    <row r="66" spans="1:20" s="42" customFormat="1" ht="11.25" customHeight="1">
      <c r="A66" s="225"/>
      <c r="B66" s="225"/>
      <c r="C66" s="67" t="s">
        <v>29</v>
      </c>
      <c r="D66" s="53"/>
      <c r="E66" s="53"/>
      <c r="F66" s="53"/>
      <c r="G66" s="4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1"/>
      <c r="T66" s="86"/>
    </row>
    <row r="67" spans="1:20" s="42" customFormat="1" ht="16.5" customHeight="1">
      <c r="A67" s="225"/>
      <c r="B67" s="225"/>
      <c r="C67" s="222" t="s">
        <v>52</v>
      </c>
      <c r="D67" s="249"/>
      <c r="E67" s="249"/>
      <c r="F67" s="249"/>
      <c r="G67" s="44">
        <v>111</v>
      </c>
      <c r="H67" s="30">
        <v>0</v>
      </c>
      <c r="I67" s="30">
        <v>0</v>
      </c>
      <c r="J67" s="30">
        <v>96.8</v>
      </c>
      <c r="K67" s="30">
        <v>21.514</v>
      </c>
      <c r="L67" s="30">
        <v>53.785</v>
      </c>
      <c r="M67" s="30">
        <v>53.785</v>
      </c>
      <c r="N67" s="30">
        <v>53.785</v>
      </c>
      <c r="O67" s="30">
        <v>53.785</v>
      </c>
      <c r="P67" s="30">
        <v>53.785</v>
      </c>
      <c r="Q67" s="30">
        <v>53.785</v>
      </c>
      <c r="R67" s="30">
        <v>0</v>
      </c>
      <c r="S67" s="31">
        <f t="shared" si="2"/>
        <v>0</v>
      </c>
      <c r="T67" s="86"/>
    </row>
    <row r="68" spans="1:20" s="42" customFormat="1" ht="15" customHeight="1">
      <c r="A68" s="225"/>
      <c r="B68" s="225"/>
      <c r="C68" s="229"/>
      <c r="D68" s="250"/>
      <c r="E68" s="250"/>
      <c r="F68" s="250"/>
      <c r="G68" s="44">
        <v>119</v>
      </c>
      <c r="H68" s="30">
        <v>0</v>
      </c>
      <c r="I68" s="30">
        <v>0</v>
      </c>
      <c r="J68" s="30">
        <v>29.3</v>
      </c>
      <c r="K68" s="30">
        <v>6.52</v>
      </c>
      <c r="L68" s="30">
        <v>16.3</v>
      </c>
      <c r="M68" s="30">
        <v>16.3</v>
      </c>
      <c r="N68" s="30">
        <v>16.3</v>
      </c>
      <c r="O68" s="30">
        <v>16.3</v>
      </c>
      <c r="P68" s="30">
        <v>16.3</v>
      </c>
      <c r="Q68" s="30">
        <v>16.3</v>
      </c>
      <c r="R68" s="30">
        <v>0</v>
      </c>
      <c r="S68" s="31">
        <f t="shared" si="2"/>
        <v>0</v>
      </c>
      <c r="T68" s="86"/>
    </row>
    <row r="69" spans="1:20" s="42" customFormat="1" ht="15" customHeight="1">
      <c r="A69" s="226"/>
      <c r="B69" s="226"/>
      <c r="C69" s="223"/>
      <c r="D69" s="251"/>
      <c r="E69" s="251"/>
      <c r="F69" s="251"/>
      <c r="G69" s="44">
        <v>611</v>
      </c>
      <c r="H69" s="30">
        <v>0</v>
      </c>
      <c r="I69" s="30">
        <v>0</v>
      </c>
      <c r="J69" s="30">
        <v>0</v>
      </c>
      <c r="K69" s="30">
        <v>0</v>
      </c>
      <c r="L69" s="30">
        <v>56.015</v>
      </c>
      <c r="M69" s="30">
        <v>0</v>
      </c>
      <c r="N69" s="30">
        <v>44.515</v>
      </c>
      <c r="O69" s="30">
        <v>42.051</v>
      </c>
      <c r="P69" s="30">
        <v>82.815</v>
      </c>
      <c r="Q69" s="30">
        <v>82.815</v>
      </c>
      <c r="R69" s="30">
        <v>0</v>
      </c>
      <c r="S69" s="31">
        <f t="shared" si="2"/>
        <v>0</v>
      </c>
      <c r="T69" s="86"/>
    </row>
    <row r="70" spans="1:21" s="42" customFormat="1" ht="24" customHeight="1">
      <c r="A70" s="224" t="s">
        <v>445</v>
      </c>
      <c r="B70" s="224" t="s">
        <v>869</v>
      </c>
      <c r="C70" s="67" t="s">
        <v>20</v>
      </c>
      <c r="D70" s="41" t="s">
        <v>41</v>
      </c>
      <c r="E70" s="41" t="s">
        <v>42</v>
      </c>
      <c r="F70" s="41" t="s">
        <v>561</v>
      </c>
      <c r="G70" s="40"/>
      <c r="H70" s="31">
        <f>H72</f>
        <v>0</v>
      </c>
      <c r="I70" s="31">
        <f aca="true" t="shared" si="18" ref="I70:R70">I72</f>
        <v>0</v>
      </c>
      <c r="J70" s="31">
        <f t="shared" si="18"/>
        <v>0</v>
      </c>
      <c r="K70" s="31">
        <f t="shared" si="18"/>
        <v>0</v>
      </c>
      <c r="L70" s="31">
        <f t="shared" si="18"/>
        <v>9957.7</v>
      </c>
      <c r="M70" s="31">
        <f t="shared" si="18"/>
        <v>0</v>
      </c>
      <c r="N70" s="31">
        <f t="shared" si="18"/>
        <v>9335.3</v>
      </c>
      <c r="O70" s="31">
        <f t="shared" si="18"/>
        <v>0</v>
      </c>
      <c r="P70" s="31">
        <f t="shared" si="18"/>
        <v>9335.3</v>
      </c>
      <c r="Q70" s="31">
        <f t="shared" si="18"/>
        <v>7068.91765</v>
      </c>
      <c r="R70" s="31">
        <f t="shared" si="18"/>
        <v>0</v>
      </c>
      <c r="S70" s="31">
        <f t="shared" si="2"/>
        <v>0</v>
      </c>
      <c r="T70" s="86"/>
      <c r="U70" s="42">
        <v>121</v>
      </c>
    </row>
    <row r="71" spans="1:20" s="42" customFormat="1" ht="11.25" customHeight="1">
      <c r="A71" s="225"/>
      <c r="B71" s="225"/>
      <c r="C71" s="67" t="s">
        <v>29</v>
      </c>
      <c r="D71" s="53"/>
      <c r="E71" s="53"/>
      <c r="F71" s="53"/>
      <c r="G71" s="4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1"/>
      <c r="T71" s="86"/>
    </row>
    <row r="72" spans="1:20" s="42" customFormat="1" ht="35.25" customHeight="1">
      <c r="A72" s="226"/>
      <c r="B72" s="226"/>
      <c r="C72" s="67" t="s">
        <v>52</v>
      </c>
      <c r="D72" s="59"/>
      <c r="E72" s="59"/>
      <c r="F72" s="59"/>
      <c r="G72" s="44">
        <v>611</v>
      </c>
      <c r="H72" s="30">
        <v>0</v>
      </c>
      <c r="I72" s="30">
        <v>0</v>
      </c>
      <c r="J72" s="30">
        <v>0</v>
      </c>
      <c r="K72" s="30">
        <v>0</v>
      </c>
      <c r="L72" s="30">
        <v>9957.7</v>
      </c>
      <c r="M72" s="30">
        <v>0</v>
      </c>
      <c r="N72" s="30">
        <v>9335.3</v>
      </c>
      <c r="O72" s="30">
        <v>0</v>
      </c>
      <c r="P72" s="30">
        <v>9335.3</v>
      </c>
      <c r="Q72" s="30">
        <v>7068.91765</v>
      </c>
      <c r="R72" s="30">
        <v>0</v>
      </c>
      <c r="S72" s="31">
        <f t="shared" si="2"/>
        <v>0</v>
      </c>
      <c r="T72" s="86"/>
    </row>
    <row r="73" spans="1:20" s="42" customFormat="1" ht="24" customHeight="1">
      <c r="A73" s="224" t="s">
        <v>446</v>
      </c>
      <c r="B73" s="224" t="s">
        <v>870</v>
      </c>
      <c r="C73" s="100" t="s">
        <v>20</v>
      </c>
      <c r="D73" s="45" t="s">
        <v>41</v>
      </c>
      <c r="E73" s="45" t="s">
        <v>46</v>
      </c>
      <c r="F73" s="45" t="s">
        <v>581</v>
      </c>
      <c r="G73" s="46"/>
      <c r="H73" s="73">
        <f aca="true" t="shared" si="19" ref="H73:O73">H75</f>
        <v>0</v>
      </c>
      <c r="I73" s="73">
        <f t="shared" si="19"/>
        <v>0</v>
      </c>
      <c r="J73" s="73">
        <f t="shared" si="19"/>
        <v>0</v>
      </c>
      <c r="K73" s="73">
        <f t="shared" si="19"/>
        <v>0</v>
      </c>
      <c r="L73" s="73">
        <f t="shared" si="19"/>
        <v>2153.2</v>
      </c>
      <c r="M73" s="73">
        <f t="shared" si="19"/>
        <v>0</v>
      </c>
      <c r="N73" s="73">
        <f t="shared" si="19"/>
        <v>0</v>
      </c>
      <c r="O73" s="73">
        <f t="shared" si="19"/>
        <v>0</v>
      </c>
      <c r="P73" s="73">
        <f>P75</f>
        <v>0</v>
      </c>
      <c r="Q73" s="73">
        <f>Q75</f>
        <v>0</v>
      </c>
      <c r="R73" s="73">
        <f>R75</f>
        <v>0</v>
      </c>
      <c r="S73" s="31">
        <f t="shared" si="2"/>
        <v>0</v>
      </c>
      <c r="T73" s="86"/>
    </row>
    <row r="74" spans="1:20" s="42" customFormat="1" ht="11.25" customHeight="1">
      <c r="A74" s="225"/>
      <c r="B74" s="225"/>
      <c r="C74" s="67" t="s">
        <v>29</v>
      </c>
      <c r="D74" s="53"/>
      <c r="E74" s="53"/>
      <c r="F74" s="53"/>
      <c r="G74" s="4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1"/>
      <c r="T74" s="86"/>
    </row>
    <row r="75" spans="1:20" s="42" customFormat="1" ht="45">
      <c r="A75" s="226"/>
      <c r="B75" s="226"/>
      <c r="C75" s="98" t="s">
        <v>52</v>
      </c>
      <c r="D75" s="53"/>
      <c r="E75" s="53"/>
      <c r="F75" s="53"/>
      <c r="G75" s="44">
        <v>612</v>
      </c>
      <c r="H75" s="30">
        <v>0</v>
      </c>
      <c r="I75" s="30">
        <v>0</v>
      </c>
      <c r="J75" s="30">
        <v>0</v>
      </c>
      <c r="K75" s="30">
        <v>0</v>
      </c>
      <c r="L75" s="30">
        <v>2153.2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f t="shared" si="2"/>
        <v>0</v>
      </c>
      <c r="T75" s="86"/>
    </row>
    <row r="76" spans="1:21" s="42" customFormat="1" ht="22.5" customHeight="1">
      <c r="A76" s="224" t="s">
        <v>447</v>
      </c>
      <c r="B76" s="254" t="s">
        <v>792</v>
      </c>
      <c r="C76" s="67" t="s">
        <v>20</v>
      </c>
      <c r="D76" s="41" t="s">
        <v>41</v>
      </c>
      <c r="E76" s="41" t="s">
        <v>54</v>
      </c>
      <c r="F76" s="41" t="s">
        <v>57</v>
      </c>
      <c r="G76" s="40"/>
      <c r="H76" s="31">
        <f aca="true" t="shared" si="20" ref="H76:O76">H81+H82+H80+H78+H79</f>
        <v>37241.1</v>
      </c>
      <c r="I76" s="31">
        <f t="shared" si="20"/>
        <v>37240</v>
      </c>
      <c r="J76" s="31">
        <f t="shared" si="20"/>
        <v>39341.96</v>
      </c>
      <c r="K76" s="31">
        <f t="shared" si="20"/>
        <v>6470.8568700000005</v>
      </c>
      <c r="L76" s="31">
        <f t="shared" si="20"/>
        <v>40579.56</v>
      </c>
      <c r="M76" s="31">
        <f t="shared" si="20"/>
        <v>16075.44575</v>
      </c>
      <c r="N76" s="31">
        <f t="shared" si="20"/>
        <v>40892.780399999996</v>
      </c>
      <c r="O76" s="31">
        <f t="shared" si="20"/>
        <v>27049.97936</v>
      </c>
      <c r="P76" s="31">
        <f>P81+P82+P80+P78+P79</f>
        <v>40892.780399999996</v>
      </c>
      <c r="Q76" s="31">
        <f>Q81+Q82+Q80+Q78+Q79</f>
        <v>39581.163669999994</v>
      </c>
      <c r="R76" s="31">
        <f>R81+R82+R80+R78+R79</f>
        <v>41797.1</v>
      </c>
      <c r="S76" s="31">
        <f t="shared" si="2"/>
        <v>41797.1</v>
      </c>
      <c r="T76" s="86"/>
      <c r="U76" s="42">
        <v>120</v>
      </c>
    </row>
    <row r="77" spans="1:20" s="42" customFormat="1" ht="11.25" customHeight="1">
      <c r="A77" s="225"/>
      <c r="B77" s="255"/>
      <c r="C77" s="67" t="s">
        <v>29</v>
      </c>
      <c r="D77" s="48"/>
      <c r="E77" s="48"/>
      <c r="F77" s="48"/>
      <c r="G77" s="4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1"/>
      <c r="T77" s="86"/>
    </row>
    <row r="78" spans="1:20" s="42" customFormat="1" ht="15.75" customHeight="1">
      <c r="A78" s="225"/>
      <c r="B78" s="255"/>
      <c r="C78" s="229" t="s">
        <v>52</v>
      </c>
      <c r="D78" s="250"/>
      <c r="E78" s="250"/>
      <c r="F78" s="250"/>
      <c r="G78" s="44">
        <v>111</v>
      </c>
      <c r="H78" s="30">
        <v>9555.2</v>
      </c>
      <c r="I78" s="30">
        <v>9555.2</v>
      </c>
      <c r="J78" s="30">
        <v>2800</v>
      </c>
      <c r="K78" s="30">
        <v>540.45732</v>
      </c>
      <c r="L78" s="30">
        <v>3070</v>
      </c>
      <c r="M78" s="30">
        <v>1377.53685</v>
      </c>
      <c r="N78" s="30">
        <v>1377.53685</v>
      </c>
      <c r="O78" s="30">
        <v>1377.53685</v>
      </c>
      <c r="P78" s="30">
        <v>1377.53685</v>
      </c>
      <c r="Q78" s="30">
        <v>1377.53685</v>
      </c>
      <c r="R78" s="30">
        <v>0</v>
      </c>
      <c r="S78" s="31">
        <f t="shared" si="2"/>
        <v>0</v>
      </c>
      <c r="T78" s="86"/>
    </row>
    <row r="79" spans="1:20" s="42" customFormat="1" ht="15" customHeight="1">
      <c r="A79" s="225"/>
      <c r="B79" s="255"/>
      <c r="C79" s="229"/>
      <c r="D79" s="250"/>
      <c r="E79" s="250"/>
      <c r="F79" s="250"/>
      <c r="G79" s="44">
        <v>119</v>
      </c>
      <c r="H79" s="30">
        <v>2910.9</v>
      </c>
      <c r="I79" s="30">
        <v>2909.8</v>
      </c>
      <c r="J79" s="30">
        <v>846.24</v>
      </c>
      <c r="K79" s="30">
        <v>146.33384</v>
      </c>
      <c r="L79" s="30">
        <v>936.64</v>
      </c>
      <c r="M79" s="30">
        <v>330.84833</v>
      </c>
      <c r="N79" s="30">
        <v>330.84833</v>
      </c>
      <c r="O79" s="30">
        <v>330.84833</v>
      </c>
      <c r="P79" s="30">
        <v>330.84833</v>
      </c>
      <c r="Q79" s="30">
        <v>330.84833</v>
      </c>
      <c r="R79" s="30">
        <v>0</v>
      </c>
      <c r="S79" s="31">
        <f t="shared" si="2"/>
        <v>0</v>
      </c>
      <c r="T79" s="86"/>
    </row>
    <row r="80" spans="1:20" s="42" customFormat="1" ht="15.75" customHeight="1">
      <c r="A80" s="225"/>
      <c r="B80" s="255"/>
      <c r="C80" s="229"/>
      <c r="D80" s="250"/>
      <c r="E80" s="250"/>
      <c r="F80" s="250"/>
      <c r="G80" s="44">
        <v>323</v>
      </c>
      <c r="H80" s="30">
        <v>13.5</v>
      </c>
      <c r="I80" s="30">
        <v>13.5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f t="shared" si="2"/>
        <v>0</v>
      </c>
      <c r="T80" s="86"/>
    </row>
    <row r="81" spans="1:20" s="42" customFormat="1" ht="21" customHeight="1">
      <c r="A81" s="225"/>
      <c r="B81" s="255"/>
      <c r="C81" s="229"/>
      <c r="D81" s="250"/>
      <c r="E81" s="250"/>
      <c r="F81" s="250"/>
      <c r="G81" s="44">
        <v>611</v>
      </c>
      <c r="H81" s="30">
        <v>24755.5</v>
      </c>
      <c r="I81" s="30">
        <v>24755.5</v>
      </c>
      <c r="J81" s="30">
        <v>35695.72</v>
      </c>
      <c r="K81" s="30">
        <v>5784.06571</v>
      </c>
      <c r="L81" s="30">
        <v>36572.92</v>
      </c>
      <c r="M81" s="30">
        <v>14367.06057</v>
      </c>
      <c r="N81" s="30">
        <v>39184.39522</v>
      </c>
      <c r="O81" s="30">
        <v>25341.59418</v>
      </c>
      <c r="P81" s="30">
        <v>39184.39522</v>
      </c>
      <c r="Q81" s="30">
        <v>37872.77849</v>
      </c>
      <c r="R81" s="30">
        <v>41797.1</v>
      </c>
      <c r="S81" s="31">
        <f t="shared" si="2"/>
        <v>41797.1</v>
      </c>
      <c r="T81" s="86"/>
    </row>
    <row r="82" spans="1:20" s="42" customFormat="1" ht="15" customHeight="1">
      <c r="A82" s="226"/>
      <c r="B82" s="272"/>
      <c r="C82" s="223"/>
      <c r="D82" s="251"/>
      <c r="E82" s="251"/>
      <c r="F82" s="251"/>
      <c r="G82" s="44">
        <v>853</v>
      </c>
      <c r="H82" s="30">
        <v>6</v>
      </c>
      <c r="I82" s="30">
        <v>6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f t="shared" si="2"/>
        <v>0</v>
      </c>
      <c r="T82" s="86"/>
    </row>
    <row r="83" spans="1:21" s="42" customFormat="1" ht="24.75" customHeight="1">
      <c r="A83" s="224" t="s">
        <v>654</v>
      </c>
      <c r="B83" s="254" t="s">
        <v>793</v>
      </c>
      <c r="C83" s="67" t="s">
        <v>20</v>
      </c>
      <c r="D83" s="41" t="s">
        <v>41</v>
      </c>
      <c r="E83" s="41" t="s">
        <v>42</v>
      </c>
      <c r="F83" s="41" t="s">
        <v>58</v>
      </c>
      <c r="G83" s="40"/>
      <c r="H83" s="31">
        <f>H87+H85+H86</f>
        <v>38772</v>
      </c>
      <c r="I83" s="31">
        <f aca="true" t="shared" si="21" ref="I83:R83">I87+I85+I86</f>
        <v>38772</v>
      </c>
      <c r="J83" s="31">
        <f t="shared" si="21"/>
        <v>41074.93</v>
      </c>
      <c r="K83" s="31">
        <f t="shared" si="21"/>
        <v>7799.43422</v>
      </c>
      <c r="L83" s="31">
        <f t="shared" si="21"/>
        <v>43376.23</v>
      </c>
      <c r="M83" s="31">
        <f t="shared" si="21"/>
        <v>20665.8864</v>
      </c>
      <c r="N83" s="31">
        <f t="shared" si="21"/>
        <v>43768.33</v>
      </c>
      <c r="O83" s="31">
        <f t="shared" si="21"/>
        <v>29810.15131</v>
      </c>
      <c r="P83" s="31">
        <f t="shared" si="21"/>
        <v>43768.33</v>
      </c>
      <c r="Q83" s="31">
        <f t="shared" si="21"/>
        <v>43702.38124</v>
      </c>
      <c r="R83" s="31">
        <f t="shared" si="21"/>
        <v>46422.5</v>
      </c>
      <c r="S83" s="31">
        <f t="shared" si="2"/>
        <v>46422.5</v>
      </c>
      <c r="T83" s="86"/>
      <c r="U83" s="42">
        <v>119</v>
      </c>
    </row>
    <row r="84" spans="1:20" s="42" customFormat="1" ht="12" customHeight="1">
      <c r="A84" s="225"/>
      <c r="B84" s="255"/>
      <c r="C84" s="67" t="s">
        <v>29</v>
      </c>
      <c r="D84" s="48"/>
      <c r="E84" s="48"/>
      <c r="F84" s="48"/>
      <c r="G84" s="4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1"/>
      <c r="T84" s="86"/>
    </row>
    <row r="85" spans="1:20" s="42" customFormat="1" ht="12" customHeight="1">
      <c r="A85" s="225"/>
      <c r="B85" s="255"/>
      <c r="C85" s="222" t="s">
        <v>52</v>
      </c>
      <c r="D85" s="249"/>
      <c r="E85" s="249"/>
      <c r="F85" s="249"/>
      <c r="G85" s="44">
        <v>111</v>
      </c>
      <c r="H85" s="30">
        <v>1185.8</v>
      </c>
      <c r="I85" s="30">
        <v>1185.8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f t="shared" si="2"/>
        <v>0</v>
      </c>
      <c r="T85" s="86"/>
    </row>
    <row r="86" spans="1:20" s="42" customFormat="1" ht="12" customHeight="1">
      <c r="A86" s="225"/>
      <c r="B86" s="255"/>
      <c r="C86" s="229"/>
      <c r="D86" s="250"/>
      <c r="E86" s="250"/>
      <c r="F86" s="250"/>
      <c r="G86" s="44">
        <v>119</v>
      </c>
      <c r="H86" s="30">
        <v>398.5</v>
      </c>
      <c r="I86" s="30">
        <v>398.5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f t="shared" si="2"/>
        <v>0</v>
      </c>
      <c r="T86" s="86"/>
    </row>
    <row r="87" spans="1:20" s="42" customFormat="1" ht="22.5" customHeight="1">
      <c r="A87" s="226"/>
      <c r="B87" s="272"/>
      <c r="C87" s="223"/>
      <c r="D87" s="251"/>
      <c r="E87" s="251"/>
      <c r="F87" s="251"/>
      <c r="G87" s="44">
        <v>611</v>
      </c>
      <c r="H87" s="30">
        <v>37187.7</v>
      </c>
      <c r="I87" s="30">
        <v>37187.7</v>
      </c>
      <c r="J87" s="30">
        <v>41074.93</v>
      </c>
      <c r="K87" s="30">
        <v>7799.43422</v>
      </c>
      <c r="L87" s="30">
        <v>43376.23</v>
      </c>
      <c r="M87" s="30">
        <v>20665.8864</v>
      </c>
      <c r="N87" s="30">
        <v>43768.33</v>
      </c>
      <c r="O87" s="30">
        <v>29810.15131</v>
      </c>
      <c r="P87" s="30">
        <v>43768.33</v>
      </c>
      <c r="Q87" s="30">
        <v>43702.38124</v>
      </c>
      <c r="R87" s="30">
        <v>46422.5</v>
      </c>
      <c r="S87" s="31">
        <f t="shared" si="2"/>
        <v>46422.5</v>
      </c>
      <c r="T87" s="86"/>
    </row>
    <row r="88" spans="1:21" s="42" customFormat="1" ht="24.75" customHeight="1">
      <c r="A88" s="224" t="s">
        <v>564</v>
      </c>
      <c r="B88" s="224" t="s">
        <v>794</v>
      </c>
      <c r="C88" s="67" t="s">
        <v>20</v>
      </c>
      <c r="D88" s="41" t="s">
        <v>41</v>
      </c>
      <c r="E88" s="41" t="s">
        <v>46</v>
      </c>
      <c r="F88" s="41" t="s">
        <v>59</v>
      </c>
      <c r="G88" s="40"/>
      <c r="H88" s="31">
        <f aca="true" t="shared" si="22" ref="H88:R88">H91+H90</f>
        <v>114.3</v>
      </c>
      <c r="I88" s="31">
        <f t="shared" si="22"/>
        <v>111</v>
      </c>
      <c r="J88" s="31">
        <f t="shared" si="22"/>
        <v>194.4</v>
      </c>
      <c r="K88" s="31">
        <f t="shared" si="22"/>
        <v>16.2</v>
      </c>
      <c r="L88" s="31">
        <f t="shared" si="22"/>
        <v>194.4</v>
      </c>
      <c r="M88" s="31">
        <f t="shared" si="22"/>
        <v>35.699870000000004</v>
      </c>
      <c r="N88" s="31">
        <f t="shared" si="22"/>
        <v>194.39999999999998</v>
      </c>
      <c r="O88" s="31">
        <f t="shared" si="22"/>
        <v>51.770939999999996</v>
      </c>
      <c r="P88" s="31">
        <f t="shared" si="22"/>
        <v>93.60000000000001</v>
      </c>
      <c r="Q88" s="31">
        <f t="shared" si="22"/>
        <v>80.96311</v>
      </c>
      <c r="R88" s="31">
        <f t="shared" si="22"/>
        <v>110.6</v>
      </c>
      <c r="S88" s="31">
        <f t="shared" si="2"/>
        <v>110.6</v>
      </c>
      <c r="T88" s="86"/>
      <c r="U88" s="42">
        <v>118</v>
      </c>
    </row>
    <row r="89" spans="1:20" s="42" customFormat="1" ht="12" customHeight="1">
      <c r="A89" s="225"/>
      <c r="B89" s="225"/>
      <c r="C89" s="67" t="s">
        <v>29</v>
      </c>
      <c r="D89" s="48"/>
      <c r="E89" s="48"/>
      <c r="F89" s="48"/>
      <c r="G89" s="4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1"/>
      <c r="T89" s="86"/>
    </row>
    <row r="90" spans="1:20" s="42" customFormat="1" ht="15.75" customHeight="1">
      <c r="A90" s="225"/>
      <c r="B90" s="225"/>
      <c r="C90" s="222" t="s">
        <v>52</v>
      </c>
      <c r="D90" s="249"/>
      <c r="E90" s="249"/>
      <c r="F90" s="249"/>
      <c r="G90" s="44">
        <v>244</v>
      </c>
      <c r="H90" s="30">
        <v>41.7</v>
      </c>
      <c r="I90" s="30">
        <v>41.7</v>
      </c>
      <c r="J90" s="30">
        <v>24.6</v>
      </c>
      <c r="K90" s="30">
        <v>4.096</v>
      </c>
      <c r="L90" s="30">
        <v>24.6</v>
      </c>
      <c r="M90" s="30">
        <v>9.18487</v>
      </c>
      <c r="N90" s="30">
        <v>9.18487</v>
      </c>
      <c r="O90" s="30">
        <v>9.18487</v>
      </c>
      <c r="P90" s="30">
        <v>9.18487</v>
      </c>
      <c r="Q90" s="30">
        <v>9.18487</v>
      </c>
      <c r="R90" s="30">
        <v>0</v>
      </c>
      <c r="S90" s="31">
        <f t="shared" si="2"/>
        <v>0</v>
      </c>
      <c r="T90" s="86"/>
    </row>
    <row r="91" spans="1:20" s="42" customFormat="1" ht="22.5" customHeight="1">
      <c r="A91" s="226"/>
      <c r="B91" s="226"/>
      <c r="C91" s="223"/>
      <c r="D91" s="251"/>
      <c r="E91" s="251"/>
      <c r="F91" s="251"/>
      <c r="G91" s="44">
        <v>612</v>
      </c>
      <c r="H91" s="30">
        <v>72.6</v>
      </c>
      <c r="I91" s="30">
        <v>69.3</v>
      </c>
      <c r="J91" s="30">
        <v>169.8</v>
      </c>
      <c r="K91" s="30">
        <v>12.104</v>
      </c>
      <c r="L91" s="30">
        <v>169.8</v>
      </c>
      <c r="M91" s="30">
        <v>26.515</v>
      </c>
      <c r="N91" s="30">
        <v>185.21513</v>
      </c>
      <c r="O91" s="30">
        <v>42.58607</v>
      </c>
      <c r="P91" s="30">
        <v>84.41513</v>
      </c>
      <c r="Q91" s="30">
        <v>71.77824</v>
      </c>
      <c r="R91" s="30">
        <v>110.6</v>
      </c>
      <c r="S91" s="31">
        <f t="shared" si="2"/>
        <v>110.6</v>
      </c>
      <c r="T91" s="86"/>
    </row>
    <row r="92" spans="1:21" s="42" customFormat="1" ht="22.5" customHeight="1">
      <c r="A92" s="253" t="s">
        <v>803</v>
      </c>
      <c r="B92" s="253" t="s">
        <v>795</v>
      </c>
      <c r="C92" s="67" t="s">
        <v>20</v>
      </c>
      <c r="D92" s="41" t="s">
        <v>41</v>
      </c>
      <c r="E92" s="41" t="s">
        <v>56</v>
      </c>
      <c r="F92" s="41" t="s">
        <v>84</v>
      </c>
      <c r="G92" s="40"/>
      <c r="H92" s="31">
        <f>H94+H95</f>
        <v>468.6</v>
      </c>
      <c r="I92" s="31">
        <f aca="true" t="shared" si="23" ref="I92:R92">I94+I95</f>
        <v>468.6</v>
      </c>
      <c r="J92" s="31">
        <f t="shared" si="23"/>
        <v>403.9</v>
      </c>
      <c r="K92" s="31">
        <f t="shared" si="23"/>
        <v>149.5943</v>
      </c>
      <c r="L92" s="31">
        <f t="shared" si="23"/>
        <v>403.9</v>
      </c>
      <c r="M92" s="31">
        <f t="shared" si="23"/>
        <v>219.64156</v>
      </c>
      <c r="N92" s="31">
        <f t="shared" si="23"/>
        <v>403.9</v>
      </c>
      <c r="O92" s="31">
        <f t="shared" si="23"/>
        <v>254.55152999999999</v>
      </c>
      <c r="P92" s="31">
        <f t="shared" si="23"/>
        <v>533.9</v>
      </c>
      <c r="Q92" s="31">
        <f t="shared" si="23"/>
        <v>533.9</v>
      </c>
      <c r="R92" s="31">
        <f t="shared" si="23"/>
        <v>1013.4000000000001</v>
      </c>
      <c r="S92" s="31">
        <f t="shared" si="2"/>
        <v>1013.4000000000001</v>
      </c>
      <c r="T92" s="86"/>
      <c r="U92" s="42">
        <v>117</v>
      </c>
    </row>
    <row r="93" spans="1:20" s="42" customFormat="1" ht="11.25" customHeight="1">
      <c r="A93" s="253"/>
      <c r="B93" s="253"/>
      <c r="C93" s="67" t="s">
        <v>29</v>
      </c>
      <c r="D93" s="48"/>
      <c r="E93" s="48"/>
      <c r="F93" s="48"/>
      <c r="G93" s="44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1"/>
      <c r="T93" s="86"/>
    </row>
    <row r="94" spans="1:20" s="42" customFormat="1" ht="18.75" customHeight="1">
      <c r="A94" s="253"/>
      <c r="B94" s="253"/>
      <c r="C94" s="262" t="s">
        <v>52</v>
      </c>
      <c r="D94" s="261"/>
      <c r="E94" s="261"/>
      <c r="F94" s="261"/>
      <c r="G94" s="44">
        <v>244</v>
      </c>
      <c r="H94" s="30">
        <v>4.6</v>
      </c>
      <c r="I94" s="30">
        <v>4.6</v>
      </c>
      <c r="J94" s="30">
        <v>4</v>
      </c>
      <c r="K94" s="30">
        <v>1.37682</v>
      </c>
      <c r="L94" s="30">
        <v>4</v>
      </c>
      <c r="M94" s="30">
        <v>2.1138</v>
      </c>
      <c r="N94" s="30">
        <v>4</v>
      </c>
      <c r="O94" s="30">
        <v>2.37033</v>
      </c>
      <c r="P94" s="30">
        <v>4</v>
      </c>
      <c r="Q94" s="30">
        <v>4</v>
      </c>
      <c r="R94" s="30">
        <v>10.03366</v>
      </c>
      <c r="S94" s="31">
        <f t="shared" si="2"/>
        <v>10.03366</v>
      </c>
      <c r="T94" s="86"/>
    </row>
    <row r="95" spans="1:20" s="42" customFormat="1" ht="17.25" customHeight="1">
      <c r="A95" s="253"/>
      <c r="B95" s="253"/>
      <c r="C95" s="262"/>
      <c r="D95" s="261"/>
      <c r="E95" s="261"/>
      <c r="F95" s="261"/>
      <c r="G95" s="44">
        <v>321</v>
      </c>
      <c r="H95" s="30">
        <v>464</v>
      </c>
      <c r="I95" s="30">
        <v>464</v>
      </c>
      <c r="J95" s="30">
        <v>399.9</v>
      </c>
      <c r="K95" s="30">
        <v>148.21748</v>
      </c>
      <c r="L95" s="30">
        <v>399.9</v>
      </c>
      <c r="M95" s="30">
        <v>217.52776</v>
      </c>
      <c r="N95" s="30">
        <v>399.9</v>
      </c>
      <c r="O95" s="30">
        <v>252.1812</v>
      </c>
      <c r="P95" s="30">
        <v>529.9</v>
      </c>
      <c r="Q95" s="30">
        <v>529.9</v>
      </c>
      <c r="R95" s="30">
        <v>1003.36634</v>
      </c>
      <c r="S95" s="31">
        <f t="shared" si="2"/>
        <v>1003.36634</v>
      </c>
      <c r="T95" s="86"/>
    </row>
    <row r="96" spans="1:20" s="42" customFormat="1" ht="23.25" customHeight="1">
      <c r="A96" s="224" t="s">
        <v>804</v>
      </c>
      <c r="B96" s="224" t="s">
        <v>578</v>
      </c>
      <c r="C96" s="67" t="s">
        <v>20</v>
      </c>
      <c r="D96" s="41" t="s">
        <v>41</v>
      </c>
      <c r="E96" s="41" t="s">
        <v>42</v>
      </c>
      <c r="F96" s="41" t="s">
        <v>579</v>
      </c>
      <c r="G96" s="40"/>
      <c r="H96" s="31">
        <f aca="true" t="shared" si="24" ref="H96:O96">H98</f>
        <v>2363.9</v>
      </c>
      <c r="I96" s="31">
        <f t="shared" si="24"/>
        <v>2363.7</v>
      </c>
      <c r="J96" s="31">
        <f t="shared" si="24"/>
        <v>0</v>
      </c>
      <c r="K96" s="31">
        <f t="shared" si="24"/>
        <v>0</v>
      </c>
      <c r="L96" s="31">
        <f t="shared" si="24"/>
        <v>0</v>
      </c>
      <c r="M96" s="31">
        <f t="shared" si="24"/>
        <v>0</v>
      </c>
      <c r="N96" s="31">
        <f t="shared" si="24"/>
        <v>0</v>
      </c>
      <c r="O96" s="31">
        <f t="shared" si="24"/>
        <v>0</v>
      </c>
      <c r="P96" s="31">
        <f>P98</f>
        <v>0</v>
      </c>
      <c r="Q96" s="31">
        <f>Q98</f>
        <v>0</v>
      </c>
      <c r="R96" s="31">
        <f>R98</f>
        <v>0</v>
      </c>
      <c r="S96" s="31">
        <f>R96</f>
        <v>0</v>
      </c>
      <c r="T96" s="86"/>
    </row>
    <row r="97" spans="1:20" s="42" customFormat="1" ht="11.25" customHeight="1">
      <c r="A97" s="225"/>
      <c r="B97" s="225"/>
      <c r="C97" s="98" t="s">
        <v>29</v>
      </c>
      <c r="D97" s="52"/>
      <c r="E97" s="52"/>
      <c r="F97" s="52"/>
      <c r="G97" s="44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1"/>
      <c r="T97" s="86"/>
    </row>
    <row r="98" spans="1:20" s="42" customFormat="1" ht="45">
      <c r="A98" s="226"/>
      <c r="B98" s="226"/>
      <c r="C98" s="100" t="s">
        <v>52</v>
      </c>
      <c r="D98" s="53"/>
      <c r="E98" s="53"/>
      <c r="F98" s="53"/>
      <c r="G98" s="44">
        <v>612</v>
      </c>
      <c r="H98" s="30">
        <v>2363.9</v>
      </c>
      <c r="I98" s="30">
        <v>2363.7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f>R98</f>
        <v>0</v>
      </c>
      <c r="T98" s="86"/>
    </row>
    <row r="99" spans="1:21" s="42" customFormat="1" ht="27" customHeight="1">
      <c r="A99" s="224" t="s">
        <v>805</v>
      </c>
      <c r="B99" s="224" t="s">
        <v>796</v>
      </c>
      <c r="C99" s="67" t="s">
        <v>20</v>
      </c>
      <c r="D99" s="41" t="s">
        <v>41</v>
      </c>
      <c r="E99" s="41" t="s">
        <v>42</v>
      </c>
      <c r="F99" s="41" t="s">
        <v>60</v>
      </c>
      <c r="G99" s="89"/>
      <c r="H99" s="31">
        <f>H104+H105+H101+H102+H103</f>
        <v>193663.30000000002</v>
      </c>
      <c r="I99" s="31">
        <f aca="true" t="shared" si="25" ref="I99:R99">I104+I105+I101+I102+I103</f>
        <v>193662.40000000002</v>
      </c>
      <c r="J99" s="31">
        <f t="shared" si="25"/>
        <v>185623.66</v>
      </c>
      <c r="K99" s="31">
        <f t="shared" si="25"/>
        <v>32084.0539</v>
      </c>
      <c r="L99" s="31">
        <f t="shared" si="25"/>
        <v>186152.13</v>
      </c>
      <c r="M99" s="31">
        <f t="shared" si="25"/>
        <v>94829.68862</v>
      </c>
      <c r="N99" s="31">
        <f t="shared" si="25"/>
        <v>186152.13</v>
      </c>
      <c r="O99" s="31">
        <f t="shared" si="25"/>
        <v>128975.03559000001</v>
      </c>
      <c r="P99" s="31">
        <f t="shared" si="25"/>
        <v>186152.13</v>
      </c>
      <c r="Q99" s="31">
        <f t="shared" si="25"/>
        <v>186149.41338</v>
      </c>
      <c r="R99" s="31">
        <f t="shared" si="25"/>
        <v>190730.7</v>
      </c>
      <c r="S99" s="31">
        <f t="shared" si="2"/>
        <v>190730.7</v>
      </c>
      <c r="T99" s="86"/>
      <c r="U99" s="42">
        <v>116</v>
      </c>
    </row>
    <row r="100" spans="1:20" s="42" customFormat="1" ht="12.75" customHeight="1">
      <c r="A100" s="225"/>
      <c r="B100" s="225"/>
      <c r="C100" s="67" t="s">
        <v>29</v>
      </c>
      <c r="D100" s="48"/>
      <c r="E100" s="48"/>
      <c r="F100" s="48"/>
      <c r="G100" s="85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1"/>
      <c r="T100" s="86"/>
    </row>
    <row r="101" spans="1:20" s="42" customFormat="1" ht="12.75" customHeight="1">
      <c r="A101" s="225"/>
      <c r="B101" s="225"/>
      <c r="C101" s="222" t="s">
        <v>52</v>
      </c>
      <c r="D101" s="249"/>
      <c r="E101" s="249"/>
      <c r="F101" s="249"/>
      <c r="G101" s="85">
        <v>111</v>
      </c>
      <c r="H101" s="30">
        <v>8342.9</v>
      </c>
      <c r="I101" s="30">
        <v>8342.9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f t="shared" si="2"/>
        <v>0</v>
      </c>
      <c r="T101" s="86"/>
    </row>
    <row r="102" spans="1:20" s="42" customFormat="1" ht="12.75" customHeight="1">
      <c r="A102" s="225"/>
      <c r="B102" s="225"/>
      <c r="C102" s="229"/>
      <c r="D102" s="250"/>
      <c r="E102" s="250"/>
      <c r="F102" s="250"/>
      <c r="G102" s="85">
        <v>119</v>
      </c>
      <c r="H102" s="30">
        <v>2586.1</v>
      </c>
      <c r="I102" s="30">
        <v>2586.1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f t="shared" si="2"/>
        <v>0</v>
      </c>
      <c r="T102" s="86"/>
    </row>
    <row r="103" spans="1:20" s="42" customFormat="1" ht="12.75" customHeight="1">
      <c r="A103" s="225"/>
      <c r="B103" s="225"/>
      <c r="C103" s="229"/>
      <c r="D103" s="250"/>
      <c r="E103" s="250"/>
      <c r="F103" s="250"/>
      <c r="G103" s="85">
        <v>244</v>
      </c>
      <c r="H103" s="30">
        <v>329.2</v>
      </c>
      <c r="I103" s="30">
        <v>329.2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f t="shared" si="2"/>
        <v>0</v>
      </c>
      <c r="T103" s="86"/>
    </row>
    <row r="104" spans="1:20" s="42" customFormat="1" ht="18" customHeight="1">
      <c r="A104" s="225"/>
      <c r="B104" s="225"/>
      <c r="C104" s="229"/>
      <c r="D104" s="250"/>
      <c r="E104" s="250"/>
      <c r="F104" s="250"/>
      <c r="G104" s="85">
        <v>611</v>
      </c>
      <c r="H104" s="30">
        <v>174649</v>
      </c>
      <c r="I104" s="30">
        <v>174648.1</v>
      </c>
      <c r="J104" s="30">
        <v>181505.76</v>
      </c>
      <c r="K104" s="30">
        <v>31570.3629</v>
      </c>
      <c r="L104" s="30">
        <v>182034.23</v>
      </c>
      <c r="M104" s="30">
        <v>93954.51762</v>
      </c>
      <c r="N104" s="30">
        <v>181108.73628</v>
      </c>
      <c r="O104" s="30">
        <v>124833.29971</v>
      </c>
      <c r="P104" s="30">
        <v>175215.11676</v>
      </c>
      <c r="Q104" s="30">
        <v>175212.40014</v>
      </c>
      <c r="R104" s="30">
        <v>184999</v>
      </c>
      <c r="S104" s="31">
        <f t="shared" si="2"/>
        <v>184999</v>
      </c>
      <c r="T104" s="86"/>
    </row>
    <row r="105" spans="1:20" s="42" customFormat="1" ht="18" customHeight="1">
      <c r="A105" s="226"/>
      <c r="B105" s="226"/>
      <c r="C105" s="223"/>
      <c r="D105" s="251"/>
      <c r="E105" s="251"/>
      <c r="F105" s="251"/>
      <c r="G105" s="85">
        <v>612</v>
      </c>
      <c r="H105" s="30">
        <v>7756.1</v>
      </c>
      <c r="I105" s="30">
        <v>7756.1</v>
      </c>
      <c r="J105" s="30">
        <v>4117.9</v>
      </c>
      <c r="K105" s="30">
        <v>513.691</v>
      </c>
      <c r="L105" s="30">
        <v>4117.9</v>
      </c>
      <c r="M105" s="30">
        <v>875.171</v>
      </c>
      <c r="N105" s="30">
        <v>5043.39372</v>
      </c>
      <c r="O105" s="30">
        <v>4141.73588</v>
      </c>
      <c r="P105" s="30">
        <v>10937.01324</v>
      </c>
      <c r="Q105" s="30">
        <v>10937.01324</v>
      </c>
      <c r="R105" s="30">
        <v>5731.7</v>
      </c>
      <c r="S105" s="31">
        <f t="shared" si="2"/>
        <v>5731.7</v>
      </c>
      <c r="T105" s="86"/>
    </row>
    <row r="106" spans="1:21" s="42" customFormat="1" ht="26.25" customHeight="1">
      <c r="A106" s="224" t="s">
        <v>806</v>
      </c>
      <c r="B106" s="224" t="s">
        <v>796</v>
      </c>
      <c r="C106" s="67" t="s">
        <v>20</v>
      </c>
      <c r="D106" s="45" t="s">
        <v>41</v>
      </c>
      <c r="E106" s="45" t="s">
        <v>85</v>
      </c>
      <c r="F106" s="45" t="s">
        <v>60</v>
      </c>
      <c r="G106" s="40"/>
      <c r="H106" s="31">
        <f>H110+H111+H108+H109</f>
        <v>9138.4</v>
      </c>
      <c r="I106" s="31">
        <f aca="true" t="shared" si="26" ref="I106:R106">I110+I111+I108+I109</f>
        <v>9138.4</v>
      </c>
      <c r="J106" s="31">
        <f t="shared" si="26"/>
        <v>9138.4</v>
      </c>
      <c r="K106" s="31">
        <f t="shared" si="26"/>
        <v>1732.24407</v>
      </c>
      <c r="L106" s="31">
        <f t="shared" si="26"/>
        <v>9289.1</v>
      </c>
      <c r="M106" s="31">
        <f t="shared" si="26"/>
        <v>5129.40147</v>
      </c>
      <c r="N106" s="31">
        <f t="shared" si="26"/>
        <v>9289.1</v>
      </c>
      <c r="O106" s="31">
        <f t="shared" si="26"/>
        <v>6600.27371</v>
      </c>
      <c r="P106" s="31">
        <f>P110+P111+P108+P109</f>
        <v>9289.1</v>
      </c>
      <c r="Q106" s="31">
        <f t="shared" si="26"/>
        <v>9289.1</v>
      </c>
      <c r="R106" s="31">
        <f t="shared" si="26"/>
        <v>10389</v>
      </c>
      <c r="S106" s="31">
        <f t="shared" si="2"/>
        <v>10389</v>
      </c>
      <c r="T106" s="86"/>
      <c r="U106" s="42">
        <v>115</v>
      </c>
    </row>
    <row r="107" spans="1:20" s="42" customFormat="1" ht="15" customHeight="1">
      <c r="A107" s="225"/>
      <c r="B107" s="225"/>
      <c r="C107" s="67" t="s">
        <v>29</v>
      </c>
      <c r="D107" s="48"/>
      <c r="E107" s="48"/>
      <c r="F107" s="59"/>
      <c r="G107" s="44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1"/>
      <c r="T107" s="86"/>
    </row>
    <row r="108" spans="1:20" s="42" customFormat="1" ht="15" customHeight="1">
      <c r="A108" s="225"/>
      <c r="B108" s="225"/>
      <c r="C108" s="229" t="s">
        <v>52</v>
      </c>
      <c r="D108" s="250"/>
      <c r="E108" s="250"/>
      <c r="F108" s="250"/>
      <c r="G108" s="44">
        <v>111</v>
      </c>
      <c r="H108" s="30">
        <v>147.5</v>
      </c>
      <c r="I108" s="30">
        <v>147.5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1">
        <f t="shared" si="2"/>
        <v>0</v>
      </c>
      <c r="T108" s="86"/>
    </row>
    <row r="109" spans="1:20" s="42" customFormat="1" ht="15" customHeight="1">
      <c r="A109" s="225"/>
      <c r="B109" s="225"/>
      <c r="C109" s="229"/>
      <c r="D109" s="250"/>
      <c r="E109" s="250"/>
      <c r="F109" s="250"/>
      <c r="G109" s="44">
        <v>119</v>
      </c>
      <c r="H109" s="30">
        <v>38.1</v>
      </c>
      <c r="I109" s="30">
        <v>38.1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1">
        <f t="shared" si="2"/>
        <v>0</v>
      </c>
      <c r="T109" s="86"/>
    </row>
    <row r="110" spans="1:20" s="42" customFormat="1" ht="15.75" customHeight="1">
      <c r="A110" s="225"/>
      <c r="B110" s="225"/>
      <c r="C110" s="229"/>
      <c r="D110" s="250"/>
      <c r="E110" s="250"/>
      <c r="F110" s="250"/>
      <c r="G110" s="44">
        <v>611</v>
      </c>
      <c r="H110" s="30">
        <v>7313.5</v>
      </c>
      <c r="I110" s="30">
        <v>7313.5</v>
      </c>
      <c r="J110" s="30">
        <v>8988.4</v>
      </c>
      <c r="K110" s="30">
        <v>1582.24407</v>
      </c>
      <c r="L110" s="30">
        <v>9139.1</v>
      </c>
      <c r="M110" s="30">
        <v>4979.40147</v>
      </c>
      <c r="N110" s="30">
        <v>9139.1</v>
      </c>
      <c r="O110" s="30">
        <v>6450.27371</v>
      </c>
      <c r="P110" s="30">
        <v>9047.003</v>
      </c>
      <c r="Q110" s="30">
        <v>9047.003</v>
      </c>
      <c r="R110" s="30">
        <v>10389</v>
      </c>
      <c r="S110" s="31">
        <f t="shared" si="2"/>
        <v>10389</v>
      </c>
      <c r="T110" s="86"/>
    </row>
    <row r="111" spans="1:20" s="42" customFormat="1" ht="15.75" customHeight="1">
      <c r="A111" s="226"/>
      <c r="B111" s="226"/>
      <c r="C111" s="223"/>
      <c r="D111" s="251"/>
      <c r="E111" s="251"/>
      <c r="F111" s="251"/>
      <c r="G111" s="44">
        <v>612</v>
      </c>
      <c r="H111" s="30">
        <v>1639.3</v>
      </c>
      <c r="I111" s="30">
        <v>1639.3</v>
      </c>
      <c r="J111" s="30">
        <v>150</v>
      </c>
      <c r="K111" s="30">
        <v>150</v>
      </c>
      <c r="L111" s="30">
        <v>150</v>
      </c>
      <c r="M111" s="30">
        <v>150</v>
      </c>
      <c r="N111" s="30">
        <v>150</v>
      </c>
      <c r="O111" s="30">
        <v>150</v>
      </c>
      <c r="P111" s="30">
        <v>242.097</v>
      </c>
      <c r="Q111" s="30">
        <v>242.097</v>
      </c>
      <c r="R111" s="30">
        <v>0</v>
      </c>
      <c r="S111" s="31">
        <f aca="true" t="shared" si="27" ref="S111:S183">R111</f>
        <v>0</v>
      </c>
      <c r="T111" s="86"/>
    </row>
    <row r="112" spans="1:21" s="42" customFormat="1" ht="22.5" customHeight="1">
      <c r="A112" s="253" t="s">
        <v>449</v>
      </c>
      <c r="B112" s="253" t="s">
        <v>797</v>
      </c>
      <c r="C112" s="67" t="s">
        <v>20</v>
      </c>
      <c r="D112" s="41" t="s">
        <v>41</v>
      </c>
      <c r="E112" s="41" t="s">
        <v>46</v>
      </c>
      <c r="F112" s="41" t="s">
        <v>61</v>
      </c>
      <c r="G112" s="40"/>
      <c r="H112" s="31">
        <f>H114+H115+H116</f>
        <v>20736.9</v>
      </c>
      <c r="I112" s="31">
        <f aca="true" t="shared" si="28" ref="I112:R112">I114+I115+I116</f>
        <v>20736.9</v>
      </c>
      <c r="J112" s="30">
        <f t="shared" si="28"/>
        <v>13825.6</v>
      </c>
      <c r="K112" s="30">
        <f t="shared" si="28"/>
        <v>3899.9997</v>
      </c>
      <c r="L112" s="31">
        <f t="shared" si="28"/>
        <v>12749</v>
      </c>
      <c r="M112" s="31">
        <f t="shared" si="28"/>
        <v>9700</v>
      </c>
      <c r="N112" s="31">
        <f t="shared" si="28"/>
        <v>18086.6</v>
      </c>
      <c r="O112" s="31">
        <f t="shared" si="28"/>
        <v>10488.96727</v>
      </c>
      <c r="P112" s="31">
        <f t="shared" si="28"/>
        <v>18086.6</v>
      </c>
      <c r="Q112" s="31">
        <f t="shared" si="28"/>
        <v>18086.6</v>
      </c>
      <c r="R112" s="31">
        <f t="shared" si="28"/>
        <v>17434.5</v>
      </c>
      <c r="S112" s="31">
        <f t="shared" si="27"/>
        <v>17434.5</v>
      </c>
      <c r="T112" s="86"/>
      <c r="U112" s="42">
        <v>114</v>
      </c>
    </row>
    <row r="113" spans="1:20" s="42" customFormat="1" ht="15" customHeight="1">
      <c r="A113" s="253"/>
      <c r="B113" s="253"/>
      <c r="C113" s="67" t="s">
        <v>29</v>
      </c>
      <c r="D113" s="48"/>
      <c r="E113" s="48"/>
      <c r="F113" s="48"/>
      <c r="G113" s="44"/>
      <c r="H113" s="30"/>
      <c r="I113" s="30"/>
      <c r="J113" s="30" t="s">
        <v>448</v>
      </c>
      <c r="K113" s="30"/>
      <c r="L113" s="30"/>
      <c r="M113" s="30"/>
      <c r="N113" s="30"/>
      <c r="O113" s="30"/>
      <c r="P113" s="30"/>
      <c r="Q113" s="30"/>
      <c r="R113" s="30"/>
      <c r="S113" s="31"/>
      <c r="T113" s="86"/>
    </row>
    <row r="114" spans="1:20" s="42" customFormat="1" ht="12.75">
      <c r="A114" s="253"/>
      <c r="B114" s="253"/>
      <c r="C114" s="262" t="s">
        <v>52</v>
      </c>
      <c r="D114" s="261"/>
      <c r="E114" s="261"/>
      <c r="F114" s="261"/>
      <c r="G114" s="44">
        <v>244</v>
      </c>
      <c r="H114" s="30">
        <v>458.7</v>
      </c>
      <c r="I114" s="30">
        <v>458.7</v>
      </c>
      <c r="J114" s="30">
        <v>5.4</v>
      </c>
      <c r="K114" s="30">
        <v>2.50422</v>
      </c>
      <c r="L114" s="30">
        <v>5.4</v>
      </c>
      <c r="M114" s="30">
        <v>4.34238</v>
      </c>
      <c r="N114" s="30">
        <v>5.4</v>
      </c>
      <c r="O114" s="30">
        <v>4.34238</v>
      </c>
      <c r="P114" s="30">
        <v>8.89712</v>
      </c>
      <c r="Q114" s="30">
        <v>8.89712</v>
      </c>
      <c r="R114" s="30">
        <v>8.119</v>
      </c>
      <c r="S114" s="31">
        <f t="shared" si="27"/>
        <v>8.119</v>
      </c>
      <c r="T114" s="86"/>
    </row>
    <row r="115" spans="1:20" s="42" customFormat="1" ht="12.75">
      <c r="A115" s="253"/>
      <c r="B115" s="253"/>
      <c r="C115" s="262"/>
      <c r="D115" s="261"/>
      <c r="E115" s="261"/>
      <c r="F115" s="261"/>
      <c r="G115" s="44">
        <v>321</v>
      </c>
      <c r="H115" s="30">
        <v>482.2</v>
      </c>
      <c r="I115" s="30">
        <v>482.2</v>
      </c>
      <c r="J115" s="30">
        <v>354.3</v>
      </c>
      <c r="K115" s="30">
        <v>166.94767</v>
      </c>
      <c r="L115" s="30">
        <v>354.3</v>
      </c>
      <c r="M115" s="30">
        <v>289.49165</v>
      </c>
      <c r="N115" s="30">
        <v>527.1</v>
      </c>
      <c r="O115" s="30">
        <v>289.49165</v>
      </c>
      <c r="P115" s="30">
        <v>593.14039</v>
      </c>
      <c r="Q115" s="30">
        <v>593.14039</v>
      </c>
      <c r="R115" s="30">
        <v>541.285</v>
      </c>
      <c r="S115" s="31">
        <f t="shared" si="27"/>
        <v>541.285</v>
      </c>
      <c r="T115" s="86"/>
    </row>
    <row r="116" spans="1:20" s="42" customFormat="1" ht="12.75">
      <c r="A116" s="253"/>
      <c r="B116" s="253"/>
      <c r="C116" s="262"/>
      <c r="D116" s="261"/>
      <c r="E116" s="261"/>
      <c r="F116" s="261"/>
      <c r="G116" s="44">
        <v>612</v>
      </c>
      <c r="H116" s="30">
        <v>19796</v>
      </c>
      <c r="I116" s="30">
        <v>19796</v>
      </c>
      <c r="J116" s="30">
        <v>13465.9</v>
      </c>
      <c r="K116" s="30">
        <v>3730.54781</v>
      </c>
      <c r="L116" s="30">
        <v>12389.3</v>
      </c>
      <c r="M116" s="30">
        <v>9406.16597</v>
      </c>
      <c r="N116" s="30">
        <v>17554.1</v>
      </c>
      <c r="O116" s="30">
        <v>10195.13324</v>
      </c>
      <c r="P116" s="30">
        <v>17484.56249</v>
      </c>
      <c r="Q116" s="30">
        <v>17484.56249</v>
      </c>
      <c r="R116" s="30">
        <v>16885.096</v>
      </c>
      <c r="S116" s="31">
        <f t="shared" si="27"/>
        <v>16885.096</v>
      </c>
      <c r="T116" s="86"/>
    </row>
    <row r="117" spans="1:21" s="42" customFormat="1" ht="24" customHeight="1">
      <c r="A117" s="224" t="s">
        <v>450</v>
      </c>
      <c r="B117" s="224" t="s">
        <v>798</v>
      </c>
      <c r="C117" s="100" t="s">
        <v>20</v>
      </c>
      <c r="D117" s="45" t="s">
        <v>41</v>
      </c>
      <c r="E117" s="45" t="s">
        <v>54</v>
      </c>
      <c r="F117" s="45" t="s">
        <v>62</v>
      </c>
      <c r="G117" s="46"/>
      <c r="H117" s="73">
        <f aca="true" t="shared" si="29" ref="H117:O117">H122+H123+H119+H120+H121</f>
        <v>53748.1</v>
      </c>
      <c r="I117" s="73">
        <f t="shared" si="29"/>
        <v>53736.3</v>
      </c>
      <c r="J117" s="73">
        <f t="shared" si="29"/>
        <v>56717.4</v>
      </c>
      <c r="K117" s="73">
        <f t="shared" si="29"/>
        <v>9708.045429999998</v>
      </c>
      <c r="L117" s="73">
        <f t="shared" si="29"/>
        <v>62019.75</v>
      </c>
      <c r="M117" s="73">
        <f t="shared" si="29"/>
        <v>28540.905840000003</v>
      </c>
      <c r="N117" s="73">
        <f t="shared" si="29"/>
        <v>63964.95</v>
      </c>
      <c r="O117" s="73">
        <f t="shared" si="29"/>
        <v>43158.58139</v>
      </c>
      <c r="P117" s="73">
        <f>P122+P123+P119+P120+P121</f>
        <v>63964.95</v>
      </c>
      <c r="Q117" s="73">
        <f>Q122+Q123+Q119+Q120+Q121</f>
        <v>63964.95</v>
      </c>
      <c r="R117" s="73">
        <f>R122+R123+R119+R120+R121</f>
        <v>58623.6</v>
      </c>
      <c r="S117" s="31">
        <f t="shared" si="27"/>
        <v>58623.6</v>
      </c>
      <c r="T117" s="86"/>
      <c r="U117" s="42">
        <v>113</v>
      </c>
    </row>
    <row r="118" spans="1:20" s="42" customFormat="1" ht="11.25" customHeight="1">
      <c r="A118" s="225"/>
      <c r="B118" s="225"/>
      <c r="C118" s="67" t="s">
        <v>29</v>
      </c>
      <c r="D118" s="53"/>
      <c r="E118" s="53"/>
      <c r="F118" s="53"/>
      <c r="G118" s="44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1"/>
      <c r="T118" s="86"/>
    </row>
    <row r="119" spans="1:20" s="42" customFormat="1" ht="16.5" customHeight="1">
      <c r="A119" s="225"/>
      <c r="B119" s="225"/>
      <c r="C119" s="222" t="s">
        <v>52</v>
      </c>
      <c r="D119" s="249"/>
      <c r="E119" s="249"/>
      <c r="F119" s="249"/>
      <c r="G119" s="44">
        <v>111</v>
      </c>
      <c r="H119" s="30">
        <v>11184</v>
      </c>
      <c r="I119" s="30">
        <v>11173.6</v>
      </c>
      <c r="J119" s="30">
        <v>4323</v>
      </c>
      <c r="K119" s="30">
        <v>734.27818</v>
      </c>
      <c r="L119" s="30">
        <v>4899.8</v>
      </c>
      <c r="M119" s="30">
        <v>2224.13553</v>
      </c>
      <c r="N119" s="30">
        <v>2224.13553</v>
      </c>
      <c r="O119" s="30">
        <v>2224.13553</v>
      </c>
      <c r="P119" s="30">
        <v>2224.13553</v>
      </c>
      <c r="Q119" s="30">
        <v>2224.13553</v>
      </c>
      <c r="R119" s="30">
        <v>0</v>
      </c>
      <c r="S119" s="31">
        <f t="shared" si="27"/>
        <v>0</v>
      </c>
      <c r="T119" s="86"/>
    </row>
    <row r="120" spans="1:20" s="42" customFormat="1" ht="15.75" customHeight="1">
      <c r="A120" s="225"/>
      <c r="B120" s="225"/>
      <c r="C120" s="229"/>
      <c r="D120" s="250"/>
      <c r="E120" s="250"/>
      <c r="F120" s="250"/>
      <c r="G120" s="44">
        <v>119</v>
      </c>
      <c r="H120" s="30">
        <v>3295.1</v>
      </c>
      <c r="I120" s="30">
        <v>3293.8</v>
      </c>
      <c r="J120" s="30">
        <v>1308.4</v>
      </c>
      <c r="K120" s="30">
        <v>205.44385</v>
      </c>
      <c r="L120" s="30">
        <v>1483.6</v>
      </c>
      <c r="M120" s="30">
        <v>583.96969</v>
      </c>
      <c r="N120" s="30">
        <v>583.96969</v>
      </c>
      <c r="O120" s="30">
        <v>583.96969</v>
      </c>
      <c r="P120" s="30">
        <v>583.96969</v>
      </c>
      <c r="Q120" s="30">
        <v>583.96969</v>
      </c>
      <c r="R120" s="30">
        <v>0</v>
      </c>
      <c r="S120" s="31">
        <f t="shared" si="27"/>
        <v>0</v>
      </c>
      <c r="T120" s="86"/>
    </row>
    <row r="121" spans="1:20" s="42" customFormat="1" ht="19.5" customHeight="1">
      <c r="A121" s="225"/>
      <c r="B121" s="225"/>
      <c r="C121" s="229"/>
      <c r="D121" s="250"/>
      <c r="E121" s="250"/>
      <c r="F121" s="250"/>
      <c r="G121" s="44">
        <v>244</v>
      </c>
      <c r="H121" s="30">
        <v>383.7</v>
      </c>
      <c r="I121" s="30">
        <v>383.6</v>
      </c>
      <c r="J121" s="30">
        <v>150</v>
      </c>
      <c r="K121" s="30">
        <v>10.3432</v>
      </c>
      <c r="L121" s="30">
        <v>150</v>
      </c>
      <c r="M121" s="30">
        <v>17.758</v>
      </c>
      <c r="N121" s="30">
        <v>17.758</v>
      </c>
      <c r="O121" s="30">
        <v>17.758</v>
      </c>
      <c r="P121" s="30">
        <v>17.758</v>
      </c>
      <c r="Q121" s="30">
        <v>17.758</v>
      </c>
      <c r="R121" s="30">
        <v>0</v>
      </c>
      <c r="S121" s="31">
        <f t="shared" si="27"/>
        <v>0</v>
      </c>
      <c r="T121" s="86"/>
    </row>
    <row r="122" spans="1:20" s="42" customFormat="1" ht="12.75" customHeight="1">
      <c r="A122" s="225"/>
      <c r="B122" s="225"/>
      <c r="C122" s="229"/>
      <c r="D122" s="250"/>
      <c r="E122" s="250"/>
      <c r="F122" s="250"/>
      <c r="G122" s="44">
        <v>611</v>
      </c>
      <c r="H122" s="30">
        <v>38813.5</v>
      </c>
      <c r="I122" s="30">
        <v>38813.5</v>
      </c>
      <c r="J122" s="30">
        <v>50936</v>
      </c>
      <c r="K122" s="30">
        <v>8757.9802</v>
      </c>
      <c r="L122" s="30">
        <v>55486.35</v>
      </c>
      <c r="M122" s="30">
        <v>25715.04262</v>
      </c>
      <c r="N122" s="30">
        <v>61139.08678</v>
      </c>
      <c r="O122" s="30">
        <v>40332.71817</v>
      </c>
      <c r="P122" s="30">
        <v>60365.28078</v>
      </c>
      <c r="Q122" s="30">
        <v>60365.28078</v>
      </c>
      <c r="R122" s="30">
        <v>58623.6</v>
      </c>
      <c r="S122" s="31">
        <f t="shared" si="27"/>
        <v>58623.6</v>
      </c>
      <c r="T122" s="86"/>
    </row>
    <row r="123" spans="1:20" s="42" customFormat="1" ht="12.75">
      <c r="A123" s="225"/>
      <c r="B123" s="225"/>
      <c r="C123" s="229"/>
      <c r="D123" s="250"/>
      <c r="E123" s="250"/>
      <c r="F123" s="250"/>
      <c r="G123" s="44">
        <v>612</v>
      </c>
      <c r="H123" s="30">
        <v>71.8</v>
      </c>
      <c r="I123" s="30">
        <v>71.8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773.806</v>
      </c>
      <c r="Q123" s="30">
        <v>773.806</v>
      </c>
      <c r="R123" s="30">
        <v>0</v>
      </c>
      <c r="S123" s="31">
        <f t="shared" si="27"/>
        <v>0</v>
      </c>
      <c r="T123" s="86"/>
    </row>
    <row r="124" spans="1:21" s="42" customFormat="1" ht="22.5" customHeight="1">
      <c r="A124" s="224" t="s">
        <v>451</v>
      </c>
      <c r="B124" s="253" t="s">
        <v>799</v>
      </c>
      <c r="C124" s="67" t="s">
        <v>20</v>
      </c>
      <c r="D124" s="41" t="s">
        <v>41</v>
      </c>
      <c r="E124" s="41" t="s">
        <v>54</v>
      </c>
      <c r="F124" s="41" t="s">
        <v>307</v>
      </c>
      <c r="G124" s="40"/>
      <c r="H124" s="31">
        <f aca="true" t="shared" si="30" ref="H124:O124">H126+H127+H128+H129+H130</f>
        <v>22503.2</v>
      </c>
      <c r="I124" s="31">
        <f t="shared" si="30"/>
        <v>22137.9</v>
      </c>
      <c r="J124" s="31">
        <f t="shared" si="30"/>
        <v>7099.9</v>
      </c>
      <c r="K124" s="31">
        <f t="shared" si="30"/>
        <v>1229.2082599999999</v>
      </c>
      <c r="L124" s="31">
        <f t="shared" si="30"/>
        <v>7180.893469999999</v>
      </c>
      <c r="M124" s="31">
        <f t="shared" si="30"/>
        <v>2341.97255</v>
      </c>
      <c r="N124" s="31">
        <f t="shared" si="30"/>
        <v>2341.97255</v>
      </c>
      <c r="O124" s="31">
        <f t="shared" si="30"/>
        <v>2341.97255</v>
      </c>
      <c r="P124" s="31">
        <f>P126+P127+P128+P129+P130</f>
        <v>2341.97255</v>
      </c>
      <c r="Q124" s="31">
        <f>Q126+Q127+Q128+Q129+Q130</f>
        <v>2341.97255</v>
      </c>
      <c r="R124" s="31">
        <f>R126+R127+R128+R129+R130</f>
        <v>0</v>
      </c>
      <c r="S124" s="31">
        <f t="shared" si="27"/>
        <v>0</v>
      </c>
      <c r="T124" s="86"/>
      <c r="U124" s="42">
        <v>112</v>
      </c>
    </row>
    <row r="125" spans="1:20" s="42" customFormat="1" ht="11.25" customHeight="1">
      <c r="A125" s="225"/>
      <c r="B125" s="253"/>
      <c r="C125" s="98" t="s">
        <v>29</v>
      </c>
      <c r="D125" s="52"/>
      <c r="E125" s="52"/>
      <c r="F125" s="52"/>
      <c r="G125" s="44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1"/>
      <c r="T125" s="86"/>
    </row>
    <row r="126" spans="1:20" s="42" customFormat="1" ht="15" customHeight="1">
      <c r="A126" s="225"/>
      <c r="B126" s="253"/>
      <c r="C126" s="222" t="s">
        <v>52</v>
      </c>
      <c r="D126" s="250"/>
      <c r="E126" s="250"/>
      <c r="F126" s="250"/>
      <c r="G126" s="44">
        <v>111</v>
      </c>
      <c r="H126" s="30">
        <v>9509.1</v>
      </c>
      <c r="I126" s="30">
        <v>9509.1</v>
      </c>
      <c r="J126" s="30">
        <v>2328.2</v>
      </c>
      <c r="K126" s="30">
        <v>454.64749</v>
      </c>
      <c r="L126" s="30">
        <v>2328.2</v>
      </c>
      <c r="M126" s="30">
        <v>1007.46245</v>
      </c>
      <c r="N126" s="30">
        <v>1007.46245</v>
      </c>
      <c r="O126" s="30">
        <v>1007.46245</v>
      </c>
      <c r="P126" s="30">
        <v>1007.46245</v>
      </c>
      <c r="Q126" s="30">
        <v>1007.46245</v>
      </c>
      <c r="R126" s="30">
        <v>0</v>
      </c>
      <c r="S126" s="31">
        <f t="shared" si="27"/>
        <v>0</v>
      </c>
      <c r="T126" s="86"/>
    </row>
    <row r="127" spans="1:20" s="42" customFormat="1" ht="12.75">
      <c r="A127" s="225"/>
      <c r="B127" s="253"/>
      <c r="C127" s="229"/>
      <c r="D127" s="250"/>
      <c r="E127" s="250"/>
      <c r="F127" s="250"/>
      <c r="G127" s="44">
        <v>119</v>
      </c>
      <c r="H127" s="30">
        <v>2877.8</v>
      </c>
      <c r="I127" s="30">
        <v>2877.8</v>
      </c>
      <c r="J127" s="30">
        <v>701.6</v>
      </c>
      <c r="K127" s="30">
        <v>128.09205</v>
      </c>
      <c r="L127" s="30">
        <v>701.6</v>
      </c>
      <c r="M127" s="30">
        <v>292.35143</v>
      </c>
      <c r="N127" s="30">
        <v>292.35143</v>
      </c>
      <c r="O127" s="30">
        <v>292.35143</v>
      </c>
      <c r="P127" s="30">
        <v>292.35143</v>
      </c>
      <c r="Q127" s="30">
        <v>292.35143</v>
      </c>
      <c r="R127" s="30">
        <v>0</v>
      </c>
      <c r="S127" s="31">
        <f t="shared" si="27"/>
        <v>0</v>
      </c>
      <c r="T127" s="86"/>
    </row>
    <row r="128" spans="1:20" s="42" customFormat="1" ht="12.75">
      <c r="A128" s="225"/>
      <c r="B128" s="253"/>
      <c r="C128" s="229"/>
      <c r="D128" s="250"/>
      <c r="E128" s="250"/>
      <c r="F128" s="250"/>
      <c r="G128" s="44">
        <v>244</v>
      </c>
      <c r="H128" s="30">
        <v>9904.5</v>
      </c>
      <c r="I128" s="30">
        <v>9540.1</v>
      </c>
      <c r="J128" s="30">
        <v>4070.1</v>
      </c>
      <c r="K128" s="30">
        <v>646.46872</v>
      </c>
      <c r="L128" s="30">
        <v>4151.09347</v>
      </c>
      <c r="M128" s="30">
        <v>1042.15867</v>
      </c>
      <c r="N128" s="30">
        <v>1042.15867</v>
      </c>
      <c r="O128" s="30">
        <v>1042.15867</v>
      </c>
      <c r="P128" s="30">
        <v>1042.15867</v>
      </c>
      <c r="Q128" s="30">
        <v>1042.15867</v>
      </c>
      <c r="R128" s="30">
        <v>0</v>
      </c>
      <c r="S128" s="31">
        <f t="shared" si="27"/>
        <v>0</v>
      </c>
      <c r="T128" s="86"/>
    </row>
    <row r="129" spans="1:20" s="42" customFormat="1" ht="12.75">
      <c r="A129" s="225"/>
      <c r="B129" s="253"/>
      <c r="C129" s="229"/>
      <c r="D129" s="250"/>
      <c r="E129" s="250"/>
      <c r="F129" s="250"/>
      <c r="G129" s="44">
        <v>852</v>
      </c>
      <c r="H129" s="30">
        <v>0.5</v>
      </c>
      <c r="I129" s="30">
        <v>0.5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1">
        <f t="shared" si="27"/>
        <v>0</v>
      </c>
      <c r="T129" s="86"/>
    </row>
    <row r="130" spans="1:20" s="42" customFormat="1" ht="12.75">
      <c r="A130" s="226"/>
      <c r="B130" s="253"/>
      <c r="C130" s="223"/>
      <c r="D130" s="251"/>
      <c r="E130" s="251"/>
      <c r="F130" s="251"/>
      <c r="G130" s="44">
        <v>853</v>
      </c>
      <c r="H130" s="30">
        <v>211.3</v>
      </c>
      <c r="I130" s="30">
        <v>210.4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1">
        <f t="shared" si="27"/>
        <v>0</v>
      </c>
      <c r="T130" s="86"/>
    </row>
    <row r="131" spans="1:20" s="42" customFormat="1" ht="25.5" customHeight="1">
      <c r="A131" s="224" t="s">
        <v>452</v>
      </c>
      <c r="B131" s="224" t="s">
        <v>574</v>
      </c>
      <c r="C131" s="67" t="s">
        <v>20</v>
      </c>
      <c r="D131" s="41" t="s">
        <v>41</v>
      </c>
      <c r="E131" s="41" t="s">
        <v>42</v>
      </c>
      <c r="F131" s="41" t="s">
        <v>572</v>
      </c>
      <c r="G131" s="89"/>
      <c r="H131" s="31">
        <f>H133+H136+H134+H135</f>
        <v>6342.799999999999</v>
      </c>
      <c r="I131" s="31">
        <f aca="true" t="shared" si="31" ref="I131:R131">I133+I136+I134+I135</f>
        <v>6342.799999999999</v>
      </c>
      <c r="J131" s="31">
        <f t="shared" si="31"/>
        <v>0</v>
      </c>
      <c r="K131" s="31">
        <f t="shared" si="31"/>
        <v>0</v>
      </c>
      <c r="L131" s="31">
        <f t="shared" si="31"/>
        <v>0</v>
      </c>
      <c r="M131" s="31">
        <f t="shared" si="31"/>
        <v>0</v>
      </c>
      <c r="N131" s="31">
        <f t="shared" si="31"/>
        <v>0</v>
      </c>
      <c r="O131" s="31">
        <f t="shared" si="31"/>
        <v>0</v>
      </c>
      <c r="P131" s="31">
        <f t="shared" si="31"/>
        <v>0</v>
      </c>
      <c r="Q131" s="31">
        <f t="shared" si="31"/>
        <v>0</v>
      </c>
      <c r="R131" s="31">
        <f t="shared" si="31"/>
        <v>0</v>
      </c>
      <c r="S131" s="31">
        <f>R131</f>
        <v>0</v>
      </c>
      <c r="T131" s="86"/>
    </row>
    <row r="132" spans="1:20" s="42" customFormat="1" ht="12" customHeight="1">
      <c r="A132" s="225"/>
      <c r="B132" s="225"/>
      <c r="C132" s="67" t="s">
        <v>29</v>
      </c>
      <c r="D132" s="48"/>
      <c r="E132" s="48"/>
      <c r="F132" s="48"/>
      <c r="G132" s="85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1"/>
      <c r="T132" s="86"/>
    </row>
    <row r="133" spans="1:20" s="42" customFormat="1" ht="12.75" customHeight="1">
      <c r="A133" s="225"/>
      <c r="B133" s="225"/>
      <c r="C133" s="222" t="s">
        <v>52</v>
      </c>
      <c r="D133" s="261"/>
      <c r="E133" s="261"/>
      <c r="F133" s="261"/>
      <c r="G133" s="85">
        <v>111</v>
      </c>
      <c r="H133" s="30">
        <v>2571.7</v>
      </c>
      <c r="I133" s="30">
        <v>2571.7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1">
        <f>R133</f>
        <v>0</v>
      </c>
      <c r="T133" s="86"/>
    </row>
    <row r="134" spans="1:20" s="42" customFormat="1" ht="12.75">
      <c r="A134" s="225"/>
      <c r="B134" s="225"/>
      <c r="C134" s="229"/>
      <c r="D134" s="261"/>
      <c r="E134" s="261"/>
      <c r="F134" s="261"/>
      <c r="G134" s="85">
        <v>119</v>
      </c>
      <c r="H134" s="30">
        <v>761</v>
      </c>
      <c r="I134" s="30">
        <v>761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1">
        <f>R134</f>
        <v>0</v>
      </c>
      <c r="T134" s="86"/>
    </row>
    <row r="135" spans="1:20" s="42" customFormat="1" ht="12.75">
      <c r="A135" s="225"/>
      <c r="B135" s="225"/>
      <c r="C135" s="229"/>
      <c r="D135" s="261"/>
      <c r="E135" s="261"/>
      <c r="F135" s="261"/>
      <c r="G135" s="85">
        <v>244</v>
      </c>
      <c r="H135" s="30">
        <v>2950</v>
      </c>
      <c r="I135" s="30">
        <v>2950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1">
        <f>R135</f>
        <v>0</v>
      </c>
      <c r="T135" s="86"/>
    </row>
    <row r="136" spans="1:20" s="42" customFormat="1" ht="12.75">
      <c r="A136" s="226"/>
      <c r="B136" s="226"/>
      <c r="C136" s="223"/>
      <c r="D136" s="261"/>
      <c r="E136" s="261"/>
      <c r="F136" s="261"/>
      <c r="G136" s="85">
        <v>853</v>
      </c>
      <c r="H136" s="30">
        <v>60.1</v>
      </c>
      <c r="I136" s="30">
        <v>60.1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1">
        <f>R136</f>
        <v>0</v>
      </c>
      <c r="T136" s="86"/>
    </row>
    <row r="137" spans="1:21" s="42" customFormat="1" ht="24.75" customHeight="1">
      <c r="A137" s="253" t="s">
        <v>964</v>
      </c>
      <c r="B137" s="253" t="s">
        <v>800</v>
      </c>
      <c r="C137" s="67" t="s">
        <v>20</v>
      </c>
      <c r="D137" s="41" t="s">
        <v>41</v>
      </c>
      <c r="E137" s="41" t="s">
        <v>85</v>
      </c>
      <c r="F137" s="41" t="s">
        <v>308</v>
      </c>
      <c r="G137" s="40"/>
      <c r="H137" s="31">
        <f>H139+H140+H141+H142+H143+H144+H145+H146</f>
        <v>21326.800000000003</v>
      </c>
      <c r="I137" s="31">
        <f>I139+I140+I141+I142+I143+I144+I145+I146</f>
        <v>21250.7</v>
      </c>
      <c r="J137" s="31">
        <f aca="true" t="shared" si="32" ref="J137:R137">J139+J140+J141+J142+J143+J144+J145+J146</f>
        <v>24355.4</v>
      </c>
      <c r="K137" s="31">
        <f t="shared" si="32"/>
        <v>4692.738659999999</v>
      </c>
      <c r="L137" s="31">
        <f t="shared" si="32"/>
        <v>13320.51225</v>
      </c>
      <c r="M137" s="31">
        <f t="shared" si="32"/>
        <v>12015.18695</v>
      </c>
      <c r="N137" s="31">
        <f>N139+N140+N141+N142+N143+N144+N145+N146</f>
        <v>12015.18695</v>
      </c>
      <c r="O137" s="31">
        <f t="shared" si="32"/>
        <v>12015.18695</v>
      </c>
      <c r="P137" s="31">
        <f t="shared" si="32"/>
        <v>12015.18695</v>
      </c>
      <c r="Q137" s="31">
        <f t="shared" si="32"/>
        <v>12015.18695</v>
      </c>
      <c r="R137" s="31">
        <f t="shared" si="32"/>
        <v>0</v>
      </c>
      <c r="S137" s="31">
        <f t="shared" si="27"/>
        <v>0</v>
      </c>
      <c r="T137" s="86"/>
      <c r="U137" s="42">
        <v>111</v>
      </c>
    </row>
    <row r="138" spans="1:20" s="42" customFormat="1" ht="12" customHeight="1">
      <c r="A138" s="253"/>
      <c r="B138" s="253"/>
      <c r="C138" s="67" t="s">
        <v>29</v>
      </c>
      <c r="D138" s="48"/>
      <c r="E138" s="48"/>
      <c r="F138" s="48"/>
      <c r="G138" s="44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1"/>
      <c r="T138" s="86"/>
    </row>
    <row r="139" spans="1:20" s="42" customFormat="1" ht="12.75">
      <c r="A139" s="253"/>
      <c r="B139" s="253"/>
      <c r="C139" s="262" t="s">
        <v>52</v>
      </c>
      <c r="D139" s="261"/>
      <c r="E139" s="261"/>
      <c r="F139" s="261"/>
      <c r="G139" s="44">
        <v>111</v>
      </c>
      <c r="H139" s="30">
        <v>14431.3</v>
      </c>
      <c r="I139" s="30">
        <v>14431.3</v>
      </c>
      <c r="J139" s="30">
        <v>16942.1</v>
      </c>
      <c r="K139" s="30">
        <v>3266.47241</v>
      </c>
      <c r="L139" s="30">
        <v>8770.03444</v>
      </c>
      <c r="M139" s="30">
        <v>8770.03444</v>
      </c>
      <c r="N139" s="30">
        <v>8770.03444</v>
      </c>
      <c r="O139" s="30">
        <v>8770.03444</v>
      </c>
      <c r="P139" s="30">
        <v>8770.03444</v>
      </c>
      <c r="Q139" s="30">
        <v>8770.03444</v>
      </c>
      <c r="R139" s="30">
        <v>0</v>
      </c>
      <c r="S139" s="31">
        <f t="shared" si="27"/>
        <v>0</v>
      </c>
      <c r="T139" s="86"/>
    </row>
    <row r="140" spans="1:20" s="42" customFormat="1" ht="12.75">
      <c r="A140" s="253"/>
      <c r="B140" s="253"/>
      <c r="C140" s="262"/>
      <c r="D140" s="261"/>
      <c r="E140" s="261"/>
      <c r="F140" s="261"/>
      <c r="G140" s="44">
        <v>112</v>
      </c>
      <c r="H140" s="30">
        <v>33.6</v>
      </c>
      <c r="I140" s="30">
        <v>32.6</v>
      </c>
      <c r="J140" s="30">
        <v>43.072</v>
      </c>
      <c r="K140" s="30">
        <v>14.3504</v>
      </c>
      <c r="L140" s="30">
        <v>43.072</v>
      </c>
      <c r="M140" s="30">
        <v>14.3504</v>
      </c>
      <c r="N140" s="30">
        <v>14.3504</v>
      </c>
      <c r="O140" s="30">
        <v>14.3504</v>
      </c>
      <c r="P140" s="30">
        <v>14.3504</v>
      </c>
      <c r="Q140" s="30">
        <v>14.3504</v>
      </c>
      <c r="R140" s="30">
        <v>0</v>
      </c>
      <c r="S140" s="31">
        <f t="shared" si="27"/>
        <v>0</v>
      </c>
      <c r="T140" s="86"/>
    </row>
    <row r="141" spans="1:20" s="42" customFormat="1" ht="12.75">
      <c r="A141" s="253"/>
      <c r="B141" s="253"/>
      <c r="C141" s="262"/>
      <c r="D141" s="261"/>
      <c r="E141" s="261"/>
      <c r="F141" s="261"/>
      <c r="G141" s="44">
        <v>113</v>
      </c>
      <c r="H141" s="30">
        <v>112.5</v>
      </c>
      <c r="I141" s="30">
        <v>110.2</v>
      </c>
      <c r="J141" s="30">
        <v>334.94608</v>
      </c>
      <c r="K141" s="30">
        <v>65.4136</v>
      </c>
      <c r="L141" s="30">
        <v>304.85708</v>
      </c>
      <c r="M141" s="30">
        <v>61.8136</v>
      </c>
      <c r="N141" s="30">
        <v>61.8136</v>
      </c>
      <c r="O141" s="30">
        <v>61.8136</v>
      </c>
      <c r="P141" s="30">
        <v>61.8136</v>
      </c>
      <c r="Q141" s="30">
        <v>61.8136</v>
      </c>
      <c r="R141" s="30">
        <v>0</v>
      </c>
      <c r="S141" s="31">
        <f t="shared" si="27"/>
        <v>0</v>
      </c>
      <c r="T141" s="86"/>
    </row>
    <row r="142" spans="1:20" s="42" customFormat="1" ht="12.75">
      <c r="A142" s="253"/>
      <c r="B142" s="253"/>
      <c r="C142" s="262"/>
      <c r="D142" s="261"/>
      <c r="E142" s="261"/>
      <c r="F142" s="261"/>
      <c r="G142" s="44">
        <v>119</v>
      </c>
      <c r="H142" s="30">
        <v>4773</v>
      </c>
      <c r="I142" s="30">
        <v>4740.9</v>
      </c>
      <c r="J142" s="30">
        <v>5029.99477</v>
      </c>
      <c r="K142" s="30">
        <v>856.71093</v>
      </c>
      <c r="L142" s="30">
        <v>2189.92258</v>
      </c>
      <c r="M142" s="30">
        <v>2189.92258</v>
      </c>
      <c r="N142" s="30">
        <v>2189.92258</v>
      </c>
      <c r="O142" s="30">
        <v>2189.92258</v>
      </c>
      <c r="P142" s="30">
        <v>2189.92258</v>
      </c>
      <c r="Q142" s="30">
        <v>2189.92258</v>
      </c>
      <c r="R142" s="30">
        <v>0</v>
      </c>
      <c r="S142" s="31">
        <f t="shared" si="27"/>
        <v>0</v>
      </c>
      <c r="T142" s="86"/>
    </row>
    <row r="143" spans="1:20" s="42" customFormat="1" ht="12.75">
      <c r="A143" s="253"/>
      <c r="B143" s="253"/>
      <c r="C143" s="262"/>
      <c r="D143" s="261"/>
      <c r="E143" s="261"/>
      <c r="F143" s="261"/>
      <c r="G143" s="44">
        <v>244</v>
      </c>
      <c r="H143" s="30">
        <v>1938.3</v>
      </c>
      <c r="I143" s="30">
        <v>1898.1</v>
      </c>
      <c r="J143" s="30">
        <v>2004.28192</v>
      </c>
      <c r="K143" s="30">
        <v>489.28609</v>
      </c>
      <c r="L143" s="30">
        <v>2008.12092</v>
      </c>
      <c r="M143" s="30">
        <v>975.0607</v>
      </c>
      <c r="N143" s="30">
        <v>975.0607</v>
      </c>
      <c r="O143" s="30">
        <v>975.0607</v>
      </c>
      <c r="P143" s="30">
        <v>975.0607</v>
      </c>
      <c r="Q143" s="30">
        <v>975.0607</v>
      </c>
      <c r="R143" s="30">
        <v>0</v>
      </c>
      <c r="S143" s="31">
        <f t="shared" si="27"/>
        <v>0</v>
      </c>
      <c r="T143" s="86"/>
    </row>
    <row r="144" spans="1:20" s="42" customFormat="1" ht="12.75">
      <c r="A144" s="253"/>
      <c r="B144" s="253"/>
      <c r="C144" s="262"/>
      <c r="D144" s="261"/>
      <c r="E144" s="261"/>
      <c r="F144" s="261"/>
      <c r="G144" s="44">
        <v>321</v>
      </c>
      <c r="H144" s="30">
        <v>19.4</v>
      </c>
      <c r="I144" s="30">
        <v>19.4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1">
        <f t="shared" si="27"/>
        <v>0</v>
      </c>
      <c r="T144" s="86"/>
    </row>
    <row r="145" spans="1:20" s="42" customFormat="1" ht="12.75">
      <c r="A145" s="253"/>
      <c r="B145" s="253"/>
      <c r="C145" s="262"/>
      <c r="D145" s="261"/>
      <c r="E145" s="261"/>
      <c r="F145" s="261"/>
      <c r="G145" s="44">
        <v>852</v>
      </c>
      <c r="H145" s="30">
        <v>7.5</v>
      </c>
      <c r="I145" s="30">
        <v>7.5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1">
        <f t="shared" si="27"/>
        <v>0</v>
      </c>
      <c r="T145" s="86"/>
    </row>
    <row r="146" spans="1:20" s="42" customFormat="1" ht="12.75">
      <c r="A146" s="253"/>
      <c r="B146" s="253"/>
      <c r="C146" s="262"/>
      <c r="D146" s="261"/>
      <c r="E146" s="261"/>
      <c r="F146" s="261"/>
      <c r="G146" s="44">
        <v>853</v>
      </c>
      <c r="H146" s="30">
        <v>11.2</v>
      </c>
      <c r="I146" s="30">
        <v>10.7</v>
      </c>
      <c r="J146" s="30">
        <v>1.00523</v>
      </c>
      <c r="K146" s="30">
        <v>0.50523</v>
      </c>
      <c r="L146" s="30">
        <v>4.50523</v>
      </c>
      <c r="M146" s="30">
        <v>4.00523</v>
      </c>
      <c r="N146" s="30">
        <v>4.00523</v>
      </c>
      <c r="O146" s="30">
        <v>4.00523</v>
      </c>
      <c r="P146" s="30">
        <v>4.00523</v>
      </c>
      <c r="Q146" s="30">
        <v>4.00523</v>
      </c>
      <c r="R146" s="30">
        <v>0</v>
      </c>
      <c r="S146" s="31">
        <f t="shared" si="27"/>
        <v>0</v>
      </c>
      <c r="T146" s="86"/>
    </row>
    <row r="147" spans="1:21" s="42" customFormat="1" ht="24.75" customHeight="1">
      <c r="A147" s="253" t="s">
        <v>965</v>
      </c>
      <c r="B147" s="224" t="s">
        <v>801</v>
      </c>
      <c r="C147" s="67" t="s">
        <v>20</v>
      </c>
      <c r="D147" s="41" t="s">
        <v>41</v>
      </c>
      <c r="E147" s="41" t="s">
        <v>42</v>
      </c>
      <c r="F147" s="41" t="s">
        <v>309</v>
      </c>
      <c r="G147" s="40"/>
      <c r="H147" s="31">
        <f>H149</f>
        <v>30242</v>
      </c>
      <c r="I147" s="31">
        <f aca="true" t="shared" si="33" ref="I147:R147">I149</f>
        <v>30242</v>
      </c>
      <c r="J147" s="31">
        <f t="shared" si="33"/>
        <v>34231</v>
      </c>
      <c r="K147" s="31">
        <f t="shared" si="33"/>
        <v>8429.4</v>
      </c>
      <c r="L147" s="31">
        <f t="shared" si="33"/>
        <v>34231</v>
      </c>
      <c r="M147" s="31">
        <f t="shared" si="33"/>
        <v>17504.8</v>
      </c>
      <c r="N147" s="31">
        <f t="shared" si="33"/>
        <v>33138</v>
      </c>
      <c r="O147" s="31">
        <f t="shared" si="33"/>
        <v>24818.5</v>
      </c>
      <c r="P147" s="31">
        <f t="shared" si="33"/>
        <v>33138</v>
      </c>
      <c r="Q147" s="31">
        <f t="shared" si="33"/>
        <v>33138</v>
      </c>
      <c r="R147" s="31">
        <f t="shared" si="33"/>
        <v>36766</v>
      </c>
      <c r="S147" s="31">
        <f t="shared" si="27"/>
        <v>36766</v>
      </c>
      <c r="T147" s="86"/>
      <c r="U147" s="42">
        <v>110</v>
      </c>
    </row>
    <row r="148" spans="1:20" s="42" customFormat="1" ht="9" customHeight="1">
      <c r="A148" s="253"/>
      <c r="B148" s="225"/>
      <c r="C148" s="67" t="s">
        <v>29</v>
      </c>
      <c r="D148" s="48"/>
      <c r="E148" s="48"/>
      <c r="F148" s="48"/>
      <c r="G148" s="44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1"/>
      <c r="T148" s="86"/>
    </row>
    <row r="149" spans="1:20" s="42" customFormat="1" ht="24.75" customHeight="1">
      <c r="A149" s="253"/>
      <c r="B149" s="225"/>
      <c r="C149" s="98" t="s">
        <v>52</v>
      </c>
      <c r="D149" s="52"/>
      <c r="E149" s="52"/>
      <c r="F149" s="52"/>
      <c r="G149" s="44">
        <v>540</v>
      </c>
      <c r="H149" s="30">
        <v>30242</v>
      </c>
      <c r="I149" s="30">
        <v>30242</v>
      </c>
      <c r="J149" s="30">
        <v>34231</v>
      </c>
      <c r="K149" s="30">
        <v>8429.4</v>
      </c>
      <c r="L149" s="30">
        <v>34231</v>
      </c>
      <c r="M149" s="30">
        <v>17504.8</v>
      </c>
      <c r="N149" s="30">
        <v>33138</v>
      </c>
      <c r="O149" s="30">
        <v>24818.5</v>
      </c>
      <c r="P149" s="30">
        <v>33138</v>
      </c>
      <c r="Q149" s="30">
        <v>33138</v>
      </c>
      <c r="R149" s="30">
        <v>36766</v>
      </c>
      <c r="S149" s="31">
        <f t="shared" si="27"/>
        <v>36766</v>
      </c>
      <c r="T149" s="86"/>
    </row>
    <row r="150" spans="1:21" s="42" customFormat="1" ht="24" customHeight="1">
      <c r="A150" s="224" t="s">
        <v>966</v>
      </c>
      <c r="B150" s="224" t="s">
        <v>802</v>
      </c>
      <c r="C150" s="67" t="s">
        <v>20</v>
      </c>
      <c r="D150" s="41" t="s">
        <v>41</v>
      </c>
      <c r="E150" s="41" t="s">
        <v>42</v>
      </c>
      <c r="F150" s="41" t="s">
        <v>562</v>
      </c>
      <c r="G150" s="40"/>
      <c r="H150" s="31">
        <f>H152</f>
        <v>0</v>
      </c>
      <c r="I150" s="31">
        <f aca="true" t="shared" si="34" ref="I150:R150">I152</f>
        <v>0</v>
      </c>
      <c r="J150" s="31">
        <f t="shared" si="34"/>
        <v>50</v>
      </c>
      <c r="K150" s="31">
        <f t="shared" si="34"/>
        <v>50</v>
      </c>
      <c r="L150" s="31">
        <f t="shared" si="34"/>
        <v>110</v>
      </c>
      <c r="M150" s="31">
        <f t="shared" si="34"/>
        <v>110</v>
      </c>
      <c r="N150" s="31">
        <f t="shared" si="34"/>
        <v>110</v>
      </c>
      <c r="O150" s="31">
        <f t="shared" si="34"/>
        <v>110</v>
      </c>
      <c r="P150" s="31">
        <f t="shared" si="34"/>
        <v>110</v>
      </c>
      <c r="Q150" s="31">
        <f t="shared" si="34"/>
        <v>110</v>
      </c>
      <c r="R150" s="31">
        <f t="shared" si="34"/>
        <v>0</v>
      </c>
      <c r="S150" s="31">
        <f t="shared" si="27"/>
        <v>0</v>
      </c>
      <c r="T150" s="86"/>
      <c r="U150" s="42">
        <v>109</v>
      </c>
    </row>
    <row r="151" spans="1:20" s="42" customFormat="1" ht="11.25" customHeight="1">
      <c r="A151" s="225"/>
      <c r="B151" s="225"/>
      <c r="C151" s="67" t="s">
        <v>29</v>
      </c>
      <c r="D151" s="53"/>
      <c r="E151" s="53"/>
      <c r="F151" s="53"/>
      <c r="G151" s="44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1"/>
      <c r="T151" s="86"/>
    </row>
    <row r="152" spans="1:20" s="42" customFormat="1" ht="35.25" customHeight="1">
      <c r="A152" s="226"/>
      <c r="B152" s="226"/>
      <c r="C152" s="67" t="s">
        <v>52</v>
      </c>
      <c r="D152" s="59"/>
      <c r="E152" s="59"/>
      <c r="F152" s="59"/>
      <c r="G152" s="44">
        <v>611</v>
      </c>
      <c r="H152" s="30">
        <v>0</v>
      </c>
      <c r="I152" s="30">
        <v>0</v>
      </c>
      <c r="J152" s="30">
        <v>50</v>
      </c>
      <c r="K152" s="30">
        <v>50</v>
      </c>
      <c r="L152" s="30">
        <v>110</v>
      </c>
      <c r="M152" s="30">
        <v>110</v>
      </c>
      <c r="N152" s="30">
        <v>110</v>
      </c>
      <c r="O152" s="30">
        <v>110</v>
      </c>
      <c r="P152" s="30">
        <v>110</v>
      </c>
      <c r="Q152" s="30">
        <v>110</v>
      </c>
      <c r="R152" s="30">
        <v>0</v>
      </c>
      <c r="S152" s="31">
        <f t="shared" si="27"/>
        <v>0</v>
      </c>
      <c r="T152" s="86"/>
    </row>
    <row r="153" spans="1:21" s="42" customFormat="1" ht="24" customHeight="1">
      <c r="A153" s="224" t="s">
        <v>967</v>
      </c>
      <c r="B153" s="224" t="s">
        <v>802</v>
      </c>
      <c r="C153" s="67" t="s">
        <v>20</v>
      </c>
      <c r="D153" s="41" t="s">
        <v>41</v>
      </c>
      <c r="E153" s="41" t="s">
        <v>85</v>
      </c>
      <c r="F153" s="41" t="s">
        <v>562</v>
      </c>
      <c r="G153" s="40"/>
      <c r="H153" s="31">
        <f>H155</f>
        <v>0</v>
      </c>
      <c r="I153" s="31">
        <f aca="true" t="shared" si="35" ref="I153:R153">I155</f>
        <v>0</v>
      </c>
      <c r="J153" s="31">
        <f t="shared" si="35"/>
        <v>0</v>
      </c>
      <c r="K153" s="31">
        <f t="shared" si="35"/>
        <v>0</v>
      </c>
      <c r="L153" s="31">
        <f t="shared" si="35"/>
        <v>25</v>
      </c>
      <c r="M153" s="31">
        <f t="shared" si="35"/>
        <v>25</v>
      </c>
      <c r="N153" s="31">
        <f t="shared" si="35"/>
        <v>25</v>
      </c>
      <c r="O153" s="31">
        <f t="shared" si="35"/>
        <v>25</v>
      </c>
      <c r="P153" s="31">
        <f t="shared" si="35"/>
        <v>25</v>
      </c>
      <c r="Q153" s="31">
        <f t="shared" si="35"/>
        <v>25</v>
      </c>
      <c r="R153" s="31">
        <f t="shared" si="35"/>
        <v>0</v>
      </c>
      <c r="S153" s="31">
        <f t="shared" si="27"/>
        <v>0</v>
      </c>
      <c r="T153" s="86"/>
      <c r="U153" s="42">
        <v>108</v>
      </c>
    </row>
    <row r="154" spans="1:20" s="42" customFormat="1" ht="11.25" customHeight="1">
      <c r="A154" s="225"/>
      <c r="B154" s="225"/>
      <c r="C154" s="67" t="s">
        <v>29</v>
      </c>
      <c r="D154" s="53"/>
      <c r="E154" s="53"/>
      <c r="F154" s="53"/>
      <c r="G154" s="44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1"/>
      <c r="T154" s="86"/>
    </row>
    <row r="155" spans="1:20" s="42" customFormat="1" ht="35.25" customHeight="1">
      <c r="A155" s="226"/>
      <c r="B155" s="226"/>
      <c r="C155" s="67" t="s">
        <v>52</v>
      </c>
      <c r="D155" s="59"/>
      <c r="E155" s="59"/>
      <c r="F155" s="59"/>
      <c r="G155" s="44">
        <v>853</v>
      </c>
      <c r="H155" s="30">
        <v>0</v>
      </c>
      <c r="I155" s="30">
        <v>0</v>
      </c>
      <c r="J155" s="30">
        <v>0</v>
      </c>
      <c r="K155" s="30">
        <v>0</v>
      </c>
      <c r="L155" s="30">
        <v>25</v>
      </c>
      <c r="M155" s="30">
        <v>25</v>
      </c>
      <c r="N155" s="30">
        <v>25</v>
      </c>
      <c r="O155" s="30">
        <v>25</v>
      </c>
      <c r="P155" s="30">
        <v>25</v>
      </c>
      <c r="Q155" s="30">
        <v>25</v>
      </c>
      <c r="R155" s="30">
        <v>0</v>
      </c>
      <c r="S155" s="31">
        <f t="shared" si="27"/>
        <v>0</v>
      </c>
      <c r="T155" s="86"/>
    </row>
    <row r="156" spans="1:20" s="42" customFormat="1" ht="24" customHeight="1">
      <c r="A156" s="253" t="s">
        <v>968</v>
      </c>
      <c r="B156" s="224" t="s">
        <v>595</v>
      </c>
      <c r="C156" s="67" t="s">
        <v>20</v>
      </c>
      <c r="D156" s="39" t="s">
        <v>41</v>
      </c>
      <c r="E156" s="39" t="s">
        <v>55</v>
      </c>
      <c r="F156" s="39" t="s">
        <v>596</v>
      </c>
      <c r="G156" s="40"/>
      <c r="H156" s="74">
        <f>H158</f>
        <v>70</v>
      </c>
      <c r="I156" s="74">
        <f>I158</f>
        <v>70</v>
      </c>
      <c r="J156" s="74">
        <f aca="true" t="shared" si="36" ref="J156:R156">J158</f>
        <v>0</v>
      </c>
      <c r="K156" s="74">
        <f t="shared" si="36"/>
        <v>0</v>
      </c>
      <c r="L156" s="74">
        <f t="shared" si="36"/>
        <v>0</v>
      </c>
      <c r="M156" s="74">
        <f t="shared" si="36"/>
        <v>0</v>
      </c>
      <c r="N156" s="74">
        <f t="shared" si="36"/>
        <v>0</v>
      </c>
      <c r="O156" s="74">
        <f t="shared" si="36"/>
        <v>0</v>
      </c>
      <c r="P156" s="74">
        <f t="shared" si="36"/>
        <v>0</v>
      </c>
      <c r="Q156" s="74">
        <f t="shared" si="36"/>
        <v>0</v>
      </c>
      <c r="R156" s="74">
        <f t="shared" si="36"/>
        <v>0</v>
      </c>
      <c r="S156" s="31">
        <f>R156</f>
        <v>0</v>
      </c>
      <c r="T156" s="86"/>
    </row>
    <row r="157" spans="1:20" s="42" customFormat="1" ht="12.75" customHeight="1">
      <c r="A157" s="253"/>
      <c r="B157" s="225"/>
      <c r="C157" s="67" t="s">
        <v>29</v>
      </c>
      <c r="D157" s="37"/>
      <c r="E157" s="37"/>
      <c r="F157" s="37"/>
      <c r="G157" s="44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31"/>
      <c r="T157" s="86"/>
    </row>
    <row r="158" spans="1:20" s="42" customFormat="1" ht="21.75" customHeight="1">
      <c r="A158" s="253"/>
      <c r="B158" s="226"/>
      <c r="C158" s="67" t="s">
        <v>52</v>
      </c>
      <c r="D158" s="48"/>
      <c r="E158" s="48"/>
      <c r="F158" s="48"/>
      <c r="G158" s="44">
        <v>360</v>
      </c>
      <c r="H158" s="75">
        <v>70</v>
      </c>
      <c r="I158" s="75">
        <v>70</v>
      </c>
      <c r="J158" s="75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31">
        <f>R158</f>
        <v>0</v>
      </c>
      <c r="T158" s="86"/>
    </row>
    <row r="159" spans="1:21" s="42" customFormat="1" ht="24.75" customHeight="1">
      <c r="A159" s="224" t="s">
        <v>969</v>
      </c>
      <c r="B159" s="224" t="s">
        <v>925</v>
      </c>
      <c r="C159" s="67" t="s">
        <v>20</v>
      </c>
      <c r="D159" s="39" t="s">
        <v>41</v>
      </c>
      <c r="E159" s="39" t="s">
        <v>42</v>
      </c>
      <c r="F159" s="39" t="s">
        <v>921</v>
      </c>
      <c r="G159" s="40"/>
      <c r="H159" s="31">
        <f aca="true" t="shared" si="37" ref="H159:R159">H161+H162</f>
        <v>0</v>
      </c>
      <c r="I159" s="31">
        <f t="shared" si="37"/>
        <v>0</v>
      </c>
      <c r="J159" s="31">
        <f t="shared" si="37"/>
        <v>0</v>
      </c>
      <c r="K159" s="31">
        <f t="shared" si="37"/>
        <v>0</v>
      </c>
      <c r="L159" s="31">
        <f t="shared" si="37"/>
        <v>0</v>
      </c>
      <c r="M159" s="31">
        <f t="shared" si="37"/>
        <v>0</v>
      </c>
      <c r="N159" s="31">
        <f t="shared" si="37"/>
        <v>0</v>
      </c>
      <c r="O159" s="31">
        <f t="shared" si="37"/>
        <v>0</v>
      </c>
      <c r="P159" s="31">
        <f t="shared" si="37"/>
        <v>1000</v>
      </c>
      <c r="Q159" s="31">
        <f>Q161+Q162</f>
        <v>1000</v>
      </c>
      <c r="R159" s="31">
        <f t="shared" si="37"/>
        <v>0</v>
      </c>
      <c r="S159" s="31">
        <f t="shared" si="27"/>
        <v>0</v>
      </c>
      <c r="T159" s="86"/>
      <c r="U159" s="42">
        <v>107</v>
      </c>
    </row>
    <row r="160" spans="1:20" s="42" customFormat="1" ht="11.25" customHeight="1">
      <c r="A160" s="225"/>
      <c r="B160" s="225"/>
      <c r="C160" s="67" t="s">
        <v>29</v>
      </c>
      <c r="D160" s="48"/>
      <c r="E160" s="48"/>
      <c r="F160" s="48"/>
      <c r="G160" s="44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1"/>
      <c r="T160" s="86"/>
    </row>
    <row r="161" spans="1:20" s="42" customFormat="1" ht="26.25" customHeight="1">
      <c r="A161" s="225"/>
      <c r="B161" s="225"/>
      <c r="C161" s="222" t="s">
        <v>52</v>
      </c>
      <c r="D161" s="249"/>
      <c r="E161" s="249"/>
      <c r="F161" s="249"/>
      <c r="G161" s="44">
        <v>611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250</v>
      </c>
      <c r="Q161" s="30">
        <v>250</v>
      </c>
      <c r="R161" s="30">
        <v>0</v>
      </c>
      <c r="S161" s="31">
        <f t="shared" si="27"/>
        <v>0</v>
      </c>
      <c r="T161" s="86"/>
    </row>
    <row r="162" spans="1:20" s="42" customFormat="1" ht="22.5" customHeight="1">
      <c r="A162" s="226"/>
      <c r="B162" s="226"/>
      <c r="C162" s="223"/>
      <c r="D162" s="251"/>
      <c r="E162" s="251"/>
      <c r="F162" s="251"/>
      <c r="G162" s="44">
        <v>612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750</v>
      </c>
      <c r="Q162" s="30">
        <v>750</v>
      </c>
      <c r="R162" s="30">
        <v>0</v>
      </c>
      <c r="S162" s="31">
        <f t="shared" si="27"/>
        <v>0</v>
      </c>
      <c r="T162" s="86"/>
    </row>
    <row r="163" spans="1:21" s="42" customFormat="1" ht="23.25" customHeight="1">
      <c r="A163" s="224" t="s">
        <v>970</v>
      </c>
      <c r="B163" s="253" t="s">
        <v>807</v>
      </c>
      <c r="C163" s="67" t="s">
        <v>20</v>
      </c>
      <c r="D163" s="39" t="s">
        <v>41</v>
      </c>
      <c r="E163" s="39" t="s">
        <v>54</v>
      </c>
      <c r="F163" s="39" t="s">
        <v>63</v>
      </c>
      <c r="G163" s="40"/>
      <c r="H163" s="31">
        <f>H165</f>
        <v>20955.8</v>
      </c>
      <c r="I163" s="31">
        <f aca="true" t="shared" si="38" ref="I163:R163">I165</f>
        <v>20954.7</v>
      </c>
      <c r="J163" s="31">
        <f t="shared" si="38"/>
        <v>39320.9</v>
      </c>
      <c r="K163" s="31">
        <f t="shared" si="38"/>
        <v>7271.06279</v>
      </c>
      <c r="L163" s="31">
        <f t="shared" si="38"/>
        <v>39320.9</v>
      </c>
      <c r="M163" s="31">
        <f t="shared" si="38"/>
        <v>17317.06778</v>
      </c>
      <c r="N163" s="31">
        <f t="shared" si="38"/>
        <v>41063.55789</v>
      </c>
      <c r="O163" s="31">
        <f t="shared" si="38"/>
        <v>31024.19741</v>
      </c>
      <c r="P163" s="31">
        <f t="shared" si="38"/>
        <v>41814.63223</v>
      </c>
      <c r="Q163" s="31">
        <f t="shared" si="38"/>
        <v>41795.39819</v>
      </c>
      <c r="R163" s="31">
        <f t="shared" si="38"/>
        <v>48654.3</v>
      </c>
      <c r="S163" s="31">
        <f t="shared" si="27"/>
        <v>48654.3</v>
      </c>
      <c r="T163" s="86"/>
      <c r="U163" s="42">
        <v>106</v>
      </c>
    </row>
    <row r="164" spans="1:20" s="42" customFormat="1" ht="12" customHeight="1">
      <c r="A164" s="225"/>
      <c r="B164" s="253"/>
      <c r="C164" s="98" t="s">
        <v>29</v>
      </c>
      <c r="D164" s="37"/>
      <c r="E164" s="37"/>
      <c r="F164" s="37"/>
      <c r="G164" s="44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1"/>
      <c r="T164" s="86"/>
    </row>
    <row r="165" spans="1:20" s="42" customFormat="1" ht="34.5" customHeight="1">
      <c r="A165" s="225"/>
      <c r="B165" s="253"/>
      <c r="C165" s="67" t="s">
        <v>52</v>
      </c>
      <c r="D165" s="48"/>
      <c r="E165" s="48"/>
      <c r="F165" s="48"/>
      <c r="G165" s="44">
        <v>611</v>
      </c>
      <c r="H165" s="30">
        <v>20955.8</v>
      </c>
      <c r="I165" s="30">
        <v>20954.7</v>
      </c>
      <c r="J165" s="30">
        <v>39320.9</v>
      </c>
      <c r="K165" s="30">
        <v>7271.06279</v>
      </c>
      <c r="L165" s="30">
        <v>39320.9</v>
      </c>
      <c r="M165" s="30">
        <v>17317.06778</v>
      </c>
      <c r="N165" s="30">
        <v>41063.55789</v>
      </c>
      <c r="O165" s="30">
        <v>31024.19741</v>
      </c>
      <c r="P165" s="30">
        <v>41814.63223</v>
      </c>
      <c r="Q165" s="30">
        <v>41795.39819</v>
      </c>
      <c r="R165" s="30">
        <v>48654.3</v>
      </c>
      <c r="S165" s="31">
        <f t="shared" si="27"/>
        <v>48654.3</v>
      </c>
      <c r="T165" s="86"/>
    </row>
    <row r="166" spans="1:21" s="42" customFormat="1" ht="23.25" customHeight="1">
      <c r="A166" s="224" t="s">
        <v>453</v>
      </c>
      <c r="B166" s="224" t="s">
        <v>807</v>
      </c>
      <c r="C166" s="67" t="s">
        <v>20</v>
      </c>
      <c r="D166" s="39" t="s">
        <v>41</v>
      </c>
      <c r="E166" s="39" t="s">
        <v>42</v>
      </c>
      <c r="F166" s="39" t="s">
        <v>63</v>
      </c>
      <c r="G166" s="40"/>
      <c r="H166" s="31">
        <f>H168</f>
        <v>41590.4</v>
      </c>
      <c r="I166" s="31">
        <f aca="true" t="shared" si="39" ref="I166:R166">I168</f>
        <v>41577.4</v>
      </c>
      <c r="J166" s="31">
        <f t="shared" si="39"/>
        <v>60062.06913</v>
      </c>
      <c r="K166" s="31">
        <f t="shared" si="39"/>
        <v>11396.80071</v>
      </c>
      <c r="L166" s="31">
        <f t="shared" si="39"/>
        <v>60062.06913</v>
      </c>
      <c r="M166" s="31">
        <f t="shared" si="39"/>
        <v>27614.54001</v>
      </c>
      <c r="N166" s="31">
        <f t="shared" si="39"/>
        <v>60062.06913</v>
      </c>
      <c r="O166" s="31">
        <f t="shared" si="39"/>
        <v>44550.25428</v>
      </c>
      <c r="P166" s="31">
        <f t="shared" si="39"/>
        <v>60912.10005</v>
      </c>
      <c r="Q166" s="31">
        <f t="shared" si="39"/>
        <v>60911.75989</v>
      </c>
      <c r="R166" s="31">
        <f t="shared" si="39"/>
        <v>67211.24771</v>
      </c>
      <c r="S166" s="31">
        <f t="shared" si="27"/>
        <v>67211.24771</v>
      </c>
      <c r="T166" s="86"/>
      <c r="U166" s="42">
        <v>105</v>
      </c>
    </row>
    <row r="167" spans="1:20" s="42" customFormat="1" ht="10.5" customHeight="1">
      <c r="A167" s="225"/>
      <c r="B167" s="225"/>
      <c r="C167" s="98" t="s">
        <v>29</v>
      </c>
      <c r="D167" s="37"/>
      <c r="E167" s="37"/>
      <c r="F167" s="37"/>
      <c r="G167" s="44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1"/>
      <c r="T167" s="86"/>
    </row>
    <row r="168" spans="1:20" s="42" customFormat="1" ht="27.75" customHeight="1">
      <c r="A168" s="226"/>
      <c r="B168" s="226"/>
      <c r="C168" s="98" t="s">
        <v>52</v>
      </c>
      <c r="D168" s="53"/>
      <c r="E168" s="53"/>
      <c r="F168" s="53"/>
      <c r="G168" s="44">
        <v>611</v>
      </c>
      <c r="H168" s="30">
        <v>41590.4</v>
      </c>
      <c r="I168" s="30">
        <v>41577.4</v>
      </c>
      <c r="J168" s="30">
        <v>60062.06913</v>
      </c>
      <c r="K168" s="30">
        <v>11396.80071</v>
      </c>
      <c r="L168" s="30">
        <v>60062.06913</v>
      </c>
      <c r="M168" s="30">
        <v>27614.54001</v>
      </c>
      <c r="N168" s="30">
        <v>60062.06913</v>
      </c>
      <c r="O168" s="30">
        <v>44550.25428</v>
      </c>
      <c r="P168" s="30">
        <v>60912.10005</v>
      </c>
      <c r="Q168" s="30">
        <v>60911.75989</v>
      </c>
      <c r="R168" s="30">
        <v>67211.24771</v>
      </c>
      <c r="S168" s="31">
        <f t="shared" si="27"/>
        <v>67211.24771</v>
      </c>
      <c r="T168" s="86"/>
    </row>
    <row r="169" spans="1:21" s="42" customFormat="1" ht="23.25" customHeight="1">
      <c r="A169" s="224" t="s">
        <v>569</v>
      </c>
      <c r="B169" s="224" t="s">
        <v>807</v>
      </c>
      <c r="C169" s="67" t="s">
        <v>20</v>
      </c>
      <c r="D169" s="39" t="s">
        <v>41</v>
      </c>
      <c r="E169" s="39" t="s">
        <v>85</v>
      </c>
      <c r="F169" s="39" t="s">
        <v>63</v>
      </c>
      <c r="G169" s="40"/>
      <c r="H169" s="31">
        <f>H171</f>
        <v>0</v>
      </c>
      <c r="I169" s="31">
        <f aca="true" t="shared" si="40" ref="I169:R169">I171</f>
        <v>0</v>
      </c>
      <c r="J169" s="31">
        <f t="shared" si="40"/>
        <v>0</v>
      </c>
      <c r="K169" s="31">
        <f t="shared" si="40"/>
        <v>0</v>
      </c>
      <c r="L169" s="31">
        <f>L171</f>
        <v>11012.02514</v>
      </c>
      <c r="M169" s="31">
        <f>M171</f>
        <v>74.80601</v>
      </c>
      <c r="N169" s="31">
        <f t="shared" si="40"/>
        <v>10683.02514</v>
      </c>
      <c r="O169" s="31">
        <f t="shared" si="40"/>
        <v>5420.16838</v>
      </c>
      <c r="P169" s="31">
        <f t="shared" si="40"/>
        <v>9660.23027</v>
      </c>
      <c r="Q169" s="31">
        <f t="shared" si="40"/>
        <v>9657.29238</v>
      </c>
      <c r="R169" s="31">
        <f t="shared" si="40"/>
        <v>18961.1</v>
      </c>
      <c r="S169" s="31">
        <f t="shared" si="27"/>
        <v>18961.1</v>
      </c>
      <c r="T169" s="86"/>
      <c r="U169" s="42">
        <v>104</v>
      </c>
    </row>
    <row r="170" spans="1:20" s="42" customFormat="1" ht="10.5" customHeight="1">
      <c r="A170" s="225"/>
      <c r="B170" s="225"/>
      <c r="C170" s="98" t="s">
        <v>29</v>
      </c>
      <c r="D170" s="37"/>
      <c r="E170" s="37"/>
      <c r="F170" s="37"/>
      <c r="G170" s="44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1"/>
      <c r="T170" s="86"/>
    </row>
    <row r="171" spans="1:20" s="42" customFormat="1" ht="27.75" customHeight="1">
      <c r="A171" s="226"/>
      <c r="B171" s="226"/>
      <c r="C171" s="98" t="s">
        <v>52</v>
      </c>
      <c r="D171" s="53"/>
      <c r="E171" s="53"/>
      <c r="F171" s="53"/>
      <c r="G171" s="44">
        <v>611</v>
      </c>
      <c r="H171" s="30">
        <v>0</v>
      </c>
      <c r="I171" s="30">
        <v>0</v>
      </c>
      <c r="J171" s="30">
        <v>0</v>
      </c>
      <c r="K171" s="30">
        <v>0</v>
      </c>
      <c r="L171" s="30">
        <v>11012.02514</v>
      </c>
      <c r="M171" s="30">
        <v>74.80601</v>
      </c>
      <c r="N171" s="30">
        <v>10683.02514</v>
      </c>
      <c r="O171" s="30">
        <v>5420.16838</v>
      </c>
      <c r="P171" s="30">
        <v>9660.23027</v>
      </c>
      <c r="Q171" s="30">
        <v>9657.29238</v>
      </c>
      <c r="R171" s="30">
        <v>18961.1</v>
      </c>
      <c r="S171" s="31">
        <f t="shared" si="27"/>
        <v>18961.1</v>
      </c>
      <c r="T171" s="86"/>
    </row>
    <row r="172" spans="1:21" s="42" customFormat="1" ht="24.75" customHeight="1">
      <c r="A172" s="224" t="s">
        <v>570</v>
      </c>
      <c r="B172" s="224" t="s">
        <v>808</v>
      </c>
      <c r="C172" s="67" t="s">
        <v>20</v>
      </c>
      <c r="D172" s="39" t="s">
        <v>41</v>
      </c>
      <c r="E172" s="39" t="s">
        <v>54</v>
      </c>
      <c r="F172" s="39" t="s">
        <v>64</v>
      </c>
      <c r="G172" s="40"/>
      <c r="H172" s="31">
        <f aca="true" t="shared" si="41" ref="H172:M172">H174+H175</f>
        <v>17371.3</v>
      </c>
      <c r="I172" s="31">
        <f t="shared" si="41"/>
        <v>16411.5</v>
      </c>
      <c r="J172" s="31">
        <f t="shared" si="41"/>
        <v>22975.977</v>
      </c>
      <c r="K172" s="31">
        <f t="shared" si="41"/>
        <v>3870.00129</v>
      </c>
      <c r="L172" s="31">
        <f t="shared" si="41"/>
        <v>23292.5546</v>
      </c>
      <c r="M172" s="31">
        <f t="shared" si="41"/>
        <v>7136.19092</v>
      </c>
      <c r="N172" s="31">
        <f>N174+N175</f>
        <v>22180.00433</v>
      </c>
      <c r="O172" s="31">
        <f>O174+O175</f>
        <v>9121.07333</v>
      </c>
      <c r="P172" s="31">
        <f>P174+P175</f>
        <v>22889.16108</v>
      </c>
      <c r="Q172" s="31">
        <f>Q174+Q175</f>
        <v>21685.62528</v>
      </c>
      <c r="R172" s="31">
        <f>R174+R175</f>
        <v>26641.316049999998</v>
      </c>
      <c r="S172" s="31">
        <f t="shared" si="27"/>
        <v>26641.316049999998</v>
      </c>
      <c r="T172" s="86"/>
      <c r="U172" s="42">
        <v>103</v>
      </c>
    </row>
    <row r="173" spans="1:20" s="42" customFormat="1" ht="11.25" customHeight="1">
      <c r="A173" s="225"/>
      <c r="B173" s="225"/>
      <c r="C173" s="67" t="s">
        <v>29</v>
      </c>
      <c r="D173" s="48"/>
      <c r="E173" s="48"/>
      <c r="F173" s="48"/>
      <c r="G173" s="44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1"/>
      <c r="T173" s="86"/>
    </row>
    <row r="174" spans="1:20" s="42" customFormat="1" ht="26.25" customHeight="1">
      <c r="A174" s="225"/>
      <c r="B174" s="225"/>
      <c r="C174" s="222" t="s">
        <v>52</v>
      </c>
      <c r="D174" s="249"/>
      <c r="E174" s="249"/>
      <c r="F174" s="249"/>
      <c r="G174" s="44">
        <v>611</v>
      </c>
      <c r="H174" s="30">
        <v>17371.3</v>
      </c>
      <c r="I174" s="30">
        <v>16411.5</v>
      </c>
      <c r="J174" s="30">
        <v>22975.977</v>
      </c>
      <c r="K174" s="30">
        <v>3870.00129</v>
      </c>
      <c r="L174" s="30">
        <v>23292.5546</v>
      </c>
      <c r="M174" s="30">
        <v>7136.19092</v>
      </c>
      <c r="N174" s="30">
        <v>21557.16633</v>
      </c>
      <c r="O174" s="30">
        <v>9098.23533</v>
      </c>
      <c r="P174" s="30">
        <v>20744.61808</v>
      </c>
      <c r="Q174" s="30">
        <v>19541.08228</v>
      </c>
      <c r="R174" s="30">
        <v>26636.51605</v>
      </c>
      <c r="S174" s="31">
        <f t="shared" si="27"/>
        <v>26636.51605</v>
      </c>
      <c r="T174" s="86"/>
    </row>
    <row r="175" spans="1:20" s="42" customFormat="1" ht="22.5" customHeight="1">
      <c r="A175" s="226"/>
      <c r="B175" s="226"/>
      <c r="C175" s="223"/>
      <c r="D175" s="251"/>
      <c r="E175" s="251"/>
      <c r="F175" s="251"/>
      <c r="G175" s="44">
        <v>612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622.838</v>
      </c>
      <c r="O175" s="30">
        <v>22.838</v>
      </c>
      <c r="P175" s="30">
        <v>2144.543</v>
      </c>
      <c r="Q175" s="30">
        <v>2144.543</v>
      </c>
      <c r="R175" s="30">
        <v>4.8</v>
      </c>
      <c r="S175" s="31">
        <f t="shared" si="27"/>
        <v>4.8</v>
      </c>
      <c r="T175" s="86"/>
    </row>
    <row r="176" spans="1:21" s="42" customFormat="1" ht="24.75" customHeight="1">
      <c r="A176" s="224" t="s">
        <v>573</v>
      </c>
      <c r="B176" s="224" t="s">
        <v>808</v>
      </c>
      <c r="C176" s="67" t="s">
        <v>20</v>
      </c>
      <c r="D176" s="39" t="s">
        <v>41</v>
      </c>
      <c r="E176" s="39" t="s">
        <v>42</v>
      </c>
      <c r="F176" s="39" t="s">
        <v>64</v>
      </c>
      <c r="G176" s="40"/>
      <c r="H176" s="31">
        <f>H178+H179</f>
        <v>40788.9</v>
      </c>
      <c r="I176" s="31">
        <f aca="true" t="shared" si="42" ref="I176:R176">I178+I179</f>
        <v>40403.1</v>
      </c>
      <c r="J176" s="31">
        <f t="shared" si="42"/>
        <v>54670.00274</v>
      </c>
      <c r="K176" s="31">
        <f t="shared" si="42"/>
        <v>13798.30163</v>
      </c>
      <c r="L176" s="31">
        <f t="shared" si="42"/>
        <v>55051.00374</v>
      </c>
      <c r="M176" s="31">
        <f t="shared" si="42"/>
        <v>23009.32632</v>
      </c>
      <c r="N176" s="31">
        <f>N178+N179</f>
        <v>53902.36466</v>
      </c>
      <c r="O176" s="31">
        <f t="shared" si="42"/>
        <v>26204.71082</v>
      </c>
      <c r="P176" s="31">
        <f t="shared" si="42"/>
        <v>48250.16601</v>
      </c>
      <c r="Q176" s="31">
        <f t="shared" si="42"/>
        <v>43058.10462</v>
      </c>
      <c r="R176" s="31">
        <f t="shared" si="42"/>
        <v>57983.93624</v>
      </c>
      <c r="S176" s="31">
        <f t="shared" si="27"/>
        <v>57983.93624</v>
      </c>
      <c r="T176" s="86"/>
      <c r="U176" s="42">
        <v>102</v>
      </c>
    </row>
    <row r="177" spans="1:20" s="42" customFormat="1" ht="13.5" customHeight="1">
      <c r="A177" s="225"/>
      <c r="B177" s="225"/>
      <c r="C177" s="98" t="s">
        <v>29</v>
      </c>
      <c r="D177" s="37"/>
      <c r="E177" s="37"/>
      <c r="F177" s="37"/>
      <c r="G177" s="44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1"/>
      <c r="T177" s="86"/>
    </row>
    <row r="178" spans="1:20" s="42" customFormat="1" ht="12.75" customHeight="1">
      <c r="A178" s="225"/>
      <c r="B178" s="225"/>
      <c r="C178" s="98" t="s">
        <v>52</v>
      </c>
      <c r="D178" s="249"/>
      <c r="E178" s="249"/>
      <c r="F178" s="249"/>
      <c r="G178" s="44">
        <v>611</v>
      </c>
      <c r="H178" s="30">
        <v>40788.9</v>
      </c>
      <c r="I178" s="30">
        <v>40403.1</v>
      </c>
      <c r="J178" s="30">
        <v>54670.00274</v>
      </c>
      <c r="K178" s="30">
        <v>13798.30163</v>
      </c>
      <c r="L178" s="30">
        <v>55051.00374</v>
      </c>
      <c r="M178" s="30">
        <v>23009.32632</v>
      </c>
      <c r="N178" s="30">
        <v>53886.36466</v>
      </c>
      <c r="O178" s="30">
        <v>26188.71082</v>
      </c>
      <c r="P178" s="30">
        <v>46739.55901</v>
      </c>
      <c r="Q178" s="30">
        <v>41655.09762</v>
      </c>
      <c r="R178" s="30">
        <v>57983.93624</v>
      </c>
      <c r="S178" s="31">
        <f t="shared" si="27"/>
        <v>57983.93624</v>
      </c>
      <c r="T178" s="86"/>
    </row>
    <row r="179" spans="1:20" s="42" customFormat="1" ht="12.75">
      <c r="A179" s="226"/>
      <c r="B179" s="226"/>
      <c r="C179" s="100"/>
      <c r="D179" s="251"/>
      <c r="E179" s="251"/>
      <c r="F179" s="251"/>
      <c r="G179" s="44">
        <v>612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16</v>
      </c>
      <c r="O179" s="30">
        <v>16</v>
      </c>
      <c r="P179" s="30">
        <v>1510.607</v>
      </c>
      <c r="Q179" s="30">
        <v>1403.007</v>
      </c>
      <c r="R179" s="30">
        <v>0</v>
      </c>
      <c r="S179" s="31">
        <f t="shared" si="27"/>
        <v>0</v>
      </c>
      <c r="T179" s="86"/>
    </row>
    <row r="180" spans="1:21" s="42" customFormat="1" ht="24.75" customHeight="1">
      <c r="A180" s="224" t="s">
        <v>577</v>
      </c>
      <c r="B180" s="224" t="s">
        <v>808</v>
      </c>
      <c r="C180" s="67" t="s">
        <v>20</v>
      </c>
      <c r="D180" s="39" t="s">
        <v>41</v>
      </c>
      <c r="E180" s="39" t="s">
        <v>85</v>
      </c>
      <c r="F180" s="39" t="s">
        <v>64</v>
      </c>
      <c r="G180" s="40"/>
      <c r="H180" s="31">
        <f aca="true" t="shared" si="43" ref="H180:M180">H182+H183</f>
        <v>0</v>
      </c>
      <c r="I180" s="31">
        <f t="shared" si="43"/>
        <v>0</v>
      </c>
      <c r="J180" s="31">
        <f t="shared" si="43"/>
        <v>0</v>
      </c>
      <c r="K180" s="31">
        <f t="shared" si="43"/>
        <v>0</v>
      </c>
      <c r="L180" s="31">
        <f t="shared" si="43"/>
        <v>0.11261</v>
      </c>
      <c r="M180" s="31">
        <f t="shared" si="43"/>
        <v>0.11261</v>
      </c>
      <c r="N180" s="31">
        <f>N182+N183</f>
        <v>1308.82662</v>
      </c>
      <c r="O180" s="31">
        <f>O182+O183</f>
        <v>187.84415</v>
      </c>
      <c r="P180" s="31">
        <f>P182+P183</f>
        <v>1761.9118</v>
      </c>
      <c r="Q180" s="31">
        <f>Q182+Q183</f>
        <v>1511.00199</v>
      </c>
      <c r="R180" s="31">
        <f>R182+R183</f>
        <v>2317.4</v>
      </c>
      <c r="S180" s="31">
        <f t="shared" si="27"/>
        <v>2317.4</v>
      </c>
      <c r="T180" s="86"/>
      <c r="U180" s="42">
        <v>101</v>
      </c>
    </row>
    <row r="181" spans="1:20" s="42" customFormat="1" ht="11.25" customHeight="1">
      <c r="A181" s="225"/>
      <c r="B181" s="225"/>
      <c r="C181" s="67" t="s">
        <v>29</v>
      </c>
      <c r="D181" s="48"/>
      <c r="E181" s="48"/>
      <c r="F181" s="48"/>
      <c r="G181" s="44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1"/>
      <c r="T181" s="86"/>
    </row>
    <row r="182" spans="1:20" s="42" customFormat="1" ht="34.5" customHeight="1">
      <c r="A182" s="225"/>
      <c r="B182" s="225"/>
      <c r="C182" s="222" t="s">
        <v>52</v>
      </c>
      <c r="D182" s="249"/>
      <c r="E182" s="249"/>
      <c r="F182" s="249"/>
      <c r="G182" s="44">
        <v>611</v>
      </c>
      <c r="H182" s="30">
        <v>0</v>
      </c>
      <c r="I182" s="30">
        <v>0</v>
      </c>
      <c r="J182" s="30">
        <v>0</v>
      </c>
      <c r="K182" s="30">
        <v>0</v>
      </c>
      <c r="L182" s="30">
        <v>0.11261</v>
      </c>
      <c r="M182" s="30">
        <v>0.11261</v>
      </c>
      <c r="N182" s="30">
        <v>1281.43662</v>
      </c>
      <c r="O182" s="30">
        <v>160.45415</v>
      </c>
      <c r="P182" s="30">
        <v>1442.3728</v>
      </c>
      <c r="Q182" s="30">
        <v>1191.46299</v>
      </c>
      <c r="R182" s="30">
        <v>2317.4</v>
      </c>
      <c r="S182" s="31">
        <f t="shared" si="27"/>
        <v>2317.4</v>
      </c>
      <c r="T182" s="86"/>
    </row>
    <row r="183" spans="1:20" s="42" customFormat="1" ht="34.5" customHeight="1">
      <c r="A183" s="226"/>
      <c r="B183" s="226"/>
      <c r="C183" s="223"/>
      <c r="D183" s="251"/>
      <c r="E183" s="251"/>
      <c r="F183" s="251"/>
      <c r="G183" s="44">
        <v>612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27.39</v>
      </c>
      <c r="O183" s="30">
        <v>27.39</v>
      </c>
      <c r="P183" s="30">
        <v>319.539</v>
      </c>
      <c r="Q183" s="30">
        <v>319.539</v>
      </c>
      <c r="R183" s="30">
        <v>0</v>
      </c>
      <c r="S183" s="31">
        <f t="shared" si="27"/>
        <v>0</v>
      </c>
      <c r="T183" s="86"/>
    </row>
    <row r="184" spans="1:20" s="42" customFormat="1" ht="24" customHeight="1">
      <c r="A184" s="253" t="s">
        <v>580</v>
      </c>
      <c r="B184" s="253" t="s">
        <v>641</v>
      </c>
      <c r="C184" s="67" t="s">
        <v>20</v>
      </c>
      <c r="D184" s="39" t="s">
        <v>41</v>
      </c>
      <c r="E184" s="39" t="s">
        <v>54</v>
      </c>
      <c r="F184" s="39" t="s">
        <v>311</v>
      </c>
      <c r="G184" s="40"/>
      <c r="H184" s="31">
        <f>H187+H186</f>
        <v>5600.6</v>
      </c>
      <c r="I184" s="31">
        <f aca="true" t="shared" si="44" ref="I184:R184">I187+I186</f>
        <v>5600.6</v>
      </c>
      <c r="J184" s="31">
        <f t="shared" si="44"/>
        <v>0</v>
      </c>
      <c r="K184" s="31">
        <f t="shared" si="44"/>
        <v>0</v>
      </c>
      <c r="L184" s="31">
        <f t="shared" si="44"/>
        <v>0</v>
      </c>
      <c r="M184" s="31">
        <f t="shared" si="44"/>
        <v>0</v>
      </c>
      <c r="N184" s="31">
        <f t="shared" si="44"/>
        <v>0</v>
      </c>
      <c r="O184" s="31">
        <f t="shared" si="44"/>
        <v>0</v>
      </c>
      <c r="P184" s="31">
        <f t="shared" si="44"/>
        <v>0</v>
      </c>
      <c r="Q184" s="31">
        <f t="shared" si="44"/>
        <v>0</v>
      </c>
      <c r="R184" s="31">
        <f t="shared" si="44"/>
        <v>0</v>
      </c>
      <c r="S184" s="31">
        <f>R184</f>
        <v>0</v>
      </c>
      <c r="T184" s="86"/>
    </row>
    <row r="185" spans="1:20" s="42" customFormat="1" ht="10.5" customHeight="1">
      <c r="A185" s="253"/>
      <c r="B185" s="253"/>
      <c r="C185" s="67" t="s">
        <v>29</v>
      </c>
      <c r="D185" s="48"/>
      <c r="E185" s="48"/>
      <c r="F185" s="48"/>
      <c r="G185" s="44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1"/>
      <c r="T185" s="86"/>
    </row>
    <row r="186" spans="1:20" s="42" customFormat="1" ht="10.5" customHeight="1">
      <c r="A186" s="253"/>
      <c r="B186" s="253"/>
      <c r="C186" s="222" t="s">
        <v>52</v>
      </c>
      <c r="D186" s="249"/>
      <c r="E186" s="249"/>
      <c r="F186" s="249"/>
      <c r="G186" s="44">
        <v>244</v>
      </c>
      <c r="H186" s="30">
        <v>805.5</v>
      </c>
      <c r="I186" s="30">
        <v>805.5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1">
        <f>R186</f>
        <v>0</v>
      </c>
      <c r="T186" s="86"/>
    </row>
    <row r="187" spans="1:20" s="42" customFormat="1" ht="34.5" customHeight="1">
      <c r="A187" s="253"/>
      <c r="B187" s="253"/>
      <c r="C187" s="223"/>
      <c r="D187" s="251"/>
      <c r="E187" s="251"/>
      <c r="F187" s="251"/>
      <c r="G187" s="44">
        <v>611</v>
      </c>
      <c r="H187" s="30">
        <v>4795.1</v>
      </c>
      <c r="I187" s="30">
        <v>4795.1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1">
        <f>R187</f>
        <v>0</v>
      </c>
      <c r="T187" s="86"/>
    </row>
    <row r="188" spans="1:20" s="42" customFormat="1" ht="24" customHeight="1">
      <c r="A188" s="253" t="s">
        <v>583</v>
      </c>
      <c r="B188" s="253" t="s">
        <v>809</v>
      </c>
      <c r="C188" s="67" t="s">
        <v>20</v>
      </c>
      <c r="D188" s="39" t="s">
        <v>41</v>
      </c>
      <c r="E188" s="39" t="s">
        <v>42</v>
      </c>
      <c r="F188" s="39" t="s">
        <v>311</v>
      </c>
      <c r="G188" s="40"/>
      <c r="H188" s="31">
        <f>H191+H190</f>
        <v>2483</v>
      </c>
      <c r="I188" s="31">
        <f>I191+I190</f>
        <v>2472.3999999999996</v>
      </c>
      <c r="J188" s="31">
        <f aca="true" t="shared" si="45" ref="J188:R188">J191+J190</f>
        <v>968.70958</v>
      </c>
      <c r="K188" s="31">
        <f t="shared" si="45"/>
        <v>0</v>
      </c>
      <c r="L188" s="31">
        <f t="shared" si="45"/>
        <v>163.3256</v>
      </c>
      <c r="M188" s="31">
        <f>M191+M190</f>
        <v>0</v>
      </c>
      <c r="N188" s="31">
        <f t="shared" si="45"/>
        <v>0</v>
      </c>
      <c r="O188" s="31">
        <f t="shared" si="45"/>
        <v>0</v>
      </c>
      <c r="P188" s="31">
        <f t="shared" si="45"/>
        <v>0</v>
      </c>
      <c r="Q188" s="31">
        <f t="shared" si="45"/>
        <v>0</v>
      </c>
      <c r="R188" s="31">
        <f t="shared" si="45"/>
        <v>0</v>
      </c>
      <c r="S188" s="31">
        <f aca="true" t="shared" si="46" ref="S188:S271">R188</f>
        <v>0</v>
      </c>
      <c r="T188" s="86"/>
    </row>
    <row r="189" spans="1:20" s="42" customFormat="1" ht="10.5" customHeight="1">
      <c r="A189" s="253"/>
      <c r="B189" s="253"/>
      <c r="C189" s="67" t="s">
        <v>29</v>
      </c>
      <c r="D189" s="48"/>
      <c r="E189" s="48"/>
      <c r="F189" s="48"/>
      <c r="G189" s="44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1"/>
      <c r="T189" s="86"/>
    </row>
    <row r="190" spans="1:20" s="42" customFormat="1" ht="10.5" customHeight="1">
      <c r="A190" s="253"/>
      <c r="B190" s="253"/>
      <c r="C190" s="222" t="s">
        <v>52</v>
      </c>
      <c r="D190" s="249"/>
      <c r="E190" s="249"/>
      <c r="F190" s="249"/>
      <c r="G190" s="44">
        <v>244</v>
      </c>
      <c r="H190" s="30">
        <v>201.2</v>
      </c>
      <c r="I190" s="30">
        <v>201.2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1">
        <f t="shared" si="46"/>
        <v>0</v>
      </c>
      <c r="T190" s="86"/>
    </row>
    <row r="191" spans="1:20" s="42" customFormat="1" ht="34.5" customHeight="1">
      <c r="A191" s="253"/>
      <c r="B191" s="253"/>
      <c r="C191" s="223"/>
      <c r="D191" s="251"/>
      <c r="E191" s="251"/>
      <c r="F191" s="251"/>
      <c r="G191" s="44">
        <v>611</v>
      </c>
      <c r="H191" s="30">
        <v>2281.8</v>
      </c>
      <c r="I191" s="30">
        <v>2271.2</v>
      </c>
      <c r="J191" s="30">
        <v>968.70958</v>
      </c>
      <c r="K191" s="30">
        <v>0</v>
      </c>
      <c r="L191" s="30">
        <v>163.3256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1">
        <f t="shared" si="46"/>
        <v>0</v>
      </c>
      <c r="T191" s="86"/>
    </row>
    <row r="192" spans="1:20" s="42" customFormat="1" ht="25.5" customHeight="1">
      <c r="A192" s="224" t="s">
        <v>584</v>
      </c>
      <c r="B192" s="224" t="s">
        <v>310</v>
      </c>
      <c r="C192" s="67" t="s">
        <v>20</v>
      </c>
      <c r="D192" s="39" t="s">
        <v>41</v>
      </c>
      <c r="E192" s="39" t="s">
        <v>85</v>
      </c>
      <c r="F192" s="39" t="s">
        <v>311</v>
      </c>
      <c r="G192" s="40"/>
      <c r="H192" s="31">
        <f>H194+H195+H196</f>
        <v>209.2</v>
      </c>
      <c r="I192" s="31">
        <f aca="true" t="shared" si="47" ref="I192:R192">I194+I195+I196</f>
        <v>209.2</v>
      </c>
      <c r="J192" s="31">
        <f t="shared" si="47"/>
        <v>0</v>
      </c>
      <c r="K192" s="31">
        <f t="shared" si="47"/>
        <v>0</v>
      </c>
      <c r="L192" s="31">
        <f t="shared" si="47"/>
        <v>0</v>
      </c>
      <c r="M192" s="31">
        <f t="shared" si="47"/>
        <v>0</v>
      </c>
      <c r="N192" s="31">
        <f t="shared" si="47"/>
        <v>0</v>
      </c>
      <c r="O192" s="31">
        <f t="shared" si="47"/>
        <v>0</v>
      </c>
      <c r="P192" s="31">
        <f t="shared" si="47"/>
        <v>0</v>
      </c>
      <c r="Q192" s="31">
        <f t="shared" si="47"/>
        <v>0</v>
      </c>
      <c r="R192" s="31">
        <f t="shared" si="47"/>
        <v>0</v>
      </c>
      <c r="S192" s="31">
        <f>R192</f>
        <v>0</v>
      </c>
      <c r="T192" s="86"/>
    </row>
    <row r="193" spans="1:20" s="42" customFormat="1" ht="12.75" customHeight="1">
      <c r="A193" s="225"/>
      <c r="B193" s="225"/>
      <c r="C193" s="98" t="s">
        <v>29</v>
      </c>
      <c r="D193" s="37"/>
      <c r="E193" s="37"/>
      <c r="F193" s="37"/>
      <c r="G193" s="44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1"/>
      <c r="T193" s="86"/>
    </row>
    <row r="194" spans="1:20" s="42" customFormat="1" ht="12.75" customHeight="1">
      <c r="A194" s="225"/>
      <c r="B194" s="225"/>
      <c r="C194" s="222" t="s">
        <v>52</v>
      </c>
      <c r="D194" s="249"/>
      <c r="E194" s="249"/>
      <c r="F194" s="249"/>
      <c r="G194" s="44">
        <v>112</v>
      </c>
      <c r="H194" s="30">
        <v>26</v>
      </c>
      <c r="I194" s="30">
        <v>26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1">
        <f>R194</f>
        <v>0</v>
      </c>
      <c r="T194" s="86"/>
    </row>
    <row r="195" spans="1:20" s="42" customFormat="1" ht="12.75">
      <c r="A195" s="225"/>
      <c r="B195" s="225"/>
      <c r="C195" s="229"/>
      <c r="D195" s="250"/>
      <c r="E195" s="250"/>
      <c r="F195" s="250"/>
      <c r="G195" s="44">
        <v>113</v>
      </c>
      <c r="H195" s="30">
        <v>46.2</v>
      </c>
      <c r="I195" s="30">
        <v>46.2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1">
        <f>R195</f>
        <v>0</v>
      </c>
      <c r="T195" s="86"/>
    </row>
    <row r="196" spans="1:20" s="42" customFormat="1" ht="12.75">
      <c r="A196" s="226"/>
      <c r="B196" s="226"/>
      <c r="C196" s="223"/>
      <c r="D196" s="251"/>
      <c r="E196" s="251"/>
      <c r="F196" s="251"/>
      <c r="G196" s="44">
        <v>244</v>
      </c>
      <c r="H196" s="30">
        <v>137</v>
      </c>
      <c r="I196" s="30">
        <v>137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1">
        <f>R196</f>
        <v>0</v>
      </c>
      <c r="T196" s="86"/>
    </row>
    <row r="197" spans="1:20" s="42" customFormat="1" ht="24" customHeight="1">
      <c r="A197" s="224" t="s">
        <v>587</v>
      </c>
      <c r="B197" s="224" t="s">
        <v>599</v>
      </c>
      <c r="C197" s="67" t="s">
        <v>20</v>
      </c>
      <c r="D197" s="39" t="s">
        <v>41</v>
      </c>
      <c r="E197" s="39" t="s">
        <v>55</v>
      </c>
      <c r="F197" s="39" t="s">
        <v>600</v>
      </c>
      <c r="G197" s="40"/>
      <c r="H197" s="76">
        <f>H199</f>
        <v>150</v>
      </c>
      <c r="I197" s="76">
        <f aca="true" t="shared" si="48" ref="I197:R197">I199</f>
        <v>150</v>
      </c>
      <c r="J197" s="76">
        <f t="shared" si="48"/>
        <v>0</v>
      </c>
      <c r="K197" s="76">
        <f t="shared" si="48"/>
        <v>0</v>
      </c>
      <c r="L197" s="76">
        <f t="shared" si="48"/>
        <v>0</v>
      </c>
      <c r="M197" s="76">
        <f t="shared" si="48"/>
        <v>0</v>
      </c>
      <c r="N197" s="76">
        <f t="shared" si="48"/>
        <v>0</v>
      </c>
      <c r="O197" s="76">
        <f t="shared" si="48"/>
        <v>0</v>
      </c>
      <c r="P197" s="76">
        <f t="shared" si="48"/>
        <v>0</v>
      </c>
      <c r="Q197" s="76">
        <f t="shared" si="48"/>
        <v>0</v>
      </c>
      <c r="R197" s="76">
        <f t="shared" si="48"/>
        <v>0</v>
      </c>
      <c r="S197" s="31">
        <f>R197</f>
        <v>0</v>
      </c>
      <c r="T197" s="86"/>
    </row>
    <row r="198" spans="1:20" s="42" customFormat="1" ht="16.5" customHeight="1">
      <c r="A198" s="225"/>
      <c r="B198" s="225"/>
      <c r="C198" s="98" t="s">
        <v>29</v>
      </c>
      <c r="D198" s="37"/>
      <c r="E198" s="37"/>
      <c r="F198" s="37"/>
      <c r="G198" s="44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31"/>
      <c r="T198" s="86"/>
    </row>
    <row r="199" spans="1:20" s="42" customFormat="1" ht="12.75" customHeight="1">
      <c r="A199" s="225"/>
      <c r="B199" s="225"/>
      <c r="C199" s="98" t="s">
        <v>52</v>
      </c>
      <c r="D199" s="52"/>
      <c r="E199" s="52"/>
      <c r="F199" s="52"/>
      <c r="G199" s="44">
        <v>244</v>
      </c>
      <c r="H199" s="77">
        <v>150</v>
      </c>
      <c r="I199" s="77">
        <v>150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31">
        <f>R199</f>
        <v>0</v>
      </c>
      <c r="T199" s="86"/>
    </row>
    <row r="200" spans="1:20" s="42" customFormat="1" ht="25.5" customHeight="1">
      <c r="A200" s="224" t="s">
        <v>588</v>
      </c>
      <c r="B200" s="224" t="s">
        <v>585</v>
      </c>
      <c r="C200" s="67" t="s">
        <v>20</v>
      </c>
      <c r="D200" s="39" t="s">
        <v>41</v>
      </c>
      <c r="E200" s="39" t="s">
        <v>42</v>
      </c>
      <c r="F200" s="39" t="s">
        <v>586</v>
      </c>
      <c r="G200" s="40"/>
      <c r="H200" s="64">
        <f>H202</f>
        <v>93.4</v>
      </c>
      <c r="I200" s="64">
        <f aca="true" t="shared" si="49" ref="I200:R200">I202</f>
        <v>93.4</v>
      </c>
      <c r="J200" s="64">
        <f t="shared" si="49"/>
        <v>0</v>
      </c>
      <c r="K200" s="64">
        <f t="shared" si="49"/>
        <v>0</v>
      </c>
      <c r="L200" s="64">
        <f t="shared" si="49"/>
        <v>0</v>
      </c>
      <c r="M200" s="64">
        <f t="shared" si="49"/>
        <v>0</v>
      </c>
      <c r="N200" s="64">
        <f t="shared" si="49"/>
        <v>0</v>
      </c>
      <c r="O200" s="64">
        <f t="shared" si="49"/>
        <v>0</v>
      </c>
      <c r="P200" s="64">
        <f t="shared" si="49"/>
        <v>0</v>
      </c>
      <c r="Q200" s="64">
        <f t="shared" si="49"/>
        <v>0</v>
      </c>
      <c r="R200" s="64">
        <f t="shared" si="49"/>
        <v>0</v>
      </c>
      <c r="S200" s="31">
        <f>R200</f>
        <v>0</v>
      </c>
      <c r="T200" s="86"/>
    </row>
    <row r="201" spans="1:20" s="42" customFormat="1" ht="12" customHeight="1">
      <c r="A201" s="225"/>
      <c r="B201" s="225"/>
      <c r="C201" s="67" t="s">
        <v>29</v>
      </c>
      <c r="D201" s="48"/>
      <c r="E201" s="48"/>
      <c r="F201" s="48"/>
      <c r="G201" s="44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31"/>
      <c r="T201" s="86"/>
    </row>
    <row r="202" spans="1:20" s="42" customFormat="1" ht="24" customHeight="1">
      <c r="A202" s="225"/>
      <c r="B202" s="225"/>
      <c r="C202" s="98" t="s">
        <v>52</v>
      </c>
      <c r="D202" s="52"/>
      <c r="E202" s="52"/>
      <c r="F202" s="52"/>
      <c r="G202" s="44">
        <v>244</v>
      </c>
      <c r="H202" s="65">
        <v>93.4</v>
      </c>
      <c r="I202" s="65">
        <v>93.4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31">
        <f>R202</f>
        <v>0</v>
      </c>
      <c r="T202" s="86"/>
    </row>
    <row r="203" spans="1:21" s="42" customFormat="1" ht="24" customHeight="1">
      <c r="A203" s="224" t="s">
        <v>590</v>
      </c>
      <c r="B203" s="224" t="s">
        <v>907</v>
      </c>
      <c r="C203" s="67" t="s">
        <v>20</v>
      </c>
      <c r="D203" s="41" t="s">
        <v>41</v>
      </c>
      <c r="E203" s="41" t="s">
        <v>85</v>
      </c>
      <c r="F203" s="41" t="s">
        <v>906</v>
      </c>
      <c r="G203" s="40"/>
      <c r="H203" s="31">
        <f>H205</f>
        <v>0</v>
      </c>
      <c r="I203" s="31">
        <f aca="true" t="shared" si="50" ref="I203:R203">I205</f>
        <v>0</v>
      </c>
      <c r="J203" s="31">
        <f t="shared" si="50"/>
        <v>0</v>
      </c>
      <c r="K203" s="31">
        <f t="shared" si="50"/>
        <v>0</v>
      </c>
      <c r="L203" s="31">
        <f t="shared" si="50"/>
        <v>0</v>
      </c>
      <c r="M203" s="31">
        <f t="shared" si="50"/>
        <v>0</v>
      </c>
      <c r="N203" s="31">
        <f t="shared" si="50"/>
        <v>333.2</v>
      </c>
      <c r="O203" s="31">
        <f t="shared" si="50"/>
        <v>0</v>
      </c>
      <c r="P203" s="31">
        <f t="shared" si="50"/>
        <v>2097.29106</v>
      </c>
      <c r="Q203" s="31">
        <f t="shared" si="50"/>
        <v>2045.39846</v>
      </c>
      <c r="R203" s="31">
        <f t="shared" si="50"/>
        <v>5552.1</v>
      </c>
      <c r="S203" s="31">
        <f t="shared" si="46"/>
        <v>5552.1</v>
      </c>
      <c r="T203" s="86"/>
      <c r="U203" s="42">
        <v>100</v>
      </c>
    </row>
    <row r="204" spans="1:20" s="42" customFormat="1" ht="11.25" customHeight="1">
      <c r="A204" s="225"/>
      <c r="B204" s="225"/>
      <c r="C204" s="67" t="s">
        <v>29</v>
      </c>
      <c r="D204" s="53"/>
      <c r="E204" s="53"/>
      <c r="F204" s="53"/>
      <c r="G204" s="44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1"/>
      <c r="T204" s="86"/>
    </row>
    <row r="205" spans="1:20" s="42" customFormat="1" ht="35.25" customHeight="1">
      <c r="A205" s="226"/>
      <c r="B205" s="226"/>
      <c r="C205" s="67" t="s">
        <v>52</v>
      </c>
      <c r="D205" s="59"/>
      <c r="E205" s="59"/>
      <c r="F205" s="59"/>
      <c r="G205" s="44">
        <v>611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333.2</v>
      </c>
      <c r="O205" s="30">
        <v>0</v>
      </c>
      <c r="P205" s="30">
        <v>2097.29106</v>
      </c>
      <c r="Q205" s="30">
        <v>2045.39846</v>
      </c>
      <c r="R205" s="30">
        <v>5552.1</v>
      </c>
      <c r="S205" s="31">
        <f t="shared" si="46"/>
        <v>5552.1</v>
      </c>
      <c r="T205" s="86"/>
    </row>
    <row r="206" spans="1:20" s="42" customFormat="1" ht="23.25" customHeight="1">
      <c r="A206" s="253" t="s">
        <v>971</v>
      </c>
      <c r="B206" s="253" t="s">
        <v>810</v>
      </c>
      <c r="C206" s="67" t="s">
        <v>20</v>
      </c>
      <c r="D206" s="39" t="s">
        <v>41</v>
      </c>
      <c r="E206" s="39" t="s">
        <v>54</v>
      </c>
      <c r="F206" s="39" t="s">
        <v>155</v>
      </c>
      <c r="G206" s="40"/>
      <c r="H206" s="31">
        <f>H208</f>
        <v>0</v>
      </c>
      <c r="I206" s="31">
        <f aca="true" t="shared" si="51" ref="I206:R206">I208</f>
        <v>0</v>
      </c>
      <c r="J206" s="31">
        <f t="shared" si="51"/>
        <v>300</v>
      </c>
      <c r="K206" s="31">
        <f t="shared" si="51"/>
        <v>0</v>
      </c>
      <c r="L206" s="31">
        <f t="shared" si="51"/>
        <v>0</v>
      </c>
      <c r="M206" s="31">
        <f t="shared" si="51"/>
        <v>0</v>
      </c>
      <c r="N206" s="31">
        <f t="shared" si="51"/>
        <v>0</v>
      </c>
      <c r="O206" s="31">
        <f t="shared" si="51"/>
        <v>0</v>
      </c>
      <c r="P206" s="31">
        <f t="shared" si="51"/>
        <v>0</v>
      </c>
      <c r="Q206" s="31">
        <f t="shared" si="51"/>
        <v>0</v>
      </c>
      <c r="R206" s="31">
        <f t="shared" si="51"/>
        <v>0</v>
      </c>
      <c r="S206" s="31">
        <f t="shared" si="46"/>
        <v>0</v>
      </c>
      <c r="T206" s="86"/>
    </row>
    <row r="207" spans="1:20" s="42" customFormat="1" ht="12" customHeight="1">
      <c r="A207" s="253"/>
      <c r="B207" s="253"/>
      <c r="C207" s="67" t="s">
        <v>29</v>
      </c>
      <c r="D207" s="48"/>
      <c r="E207" s="48"/>
      <c r="F207" s="48"/>
      <c r="G207" s="44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1"/>
      <c r="T207" s="86"/>
    </row>
    <row r="208" spans="1:20" s="42" customFormat="1" ht="45.75" customHeight="1">
      <c r="A208" s="253"/>
      <c r="B208" s="253"/>
      <c r="C208" s="67" t="s">
        <v>52</v>
      </c>
      <c r="D208" s="48"/>
      <c r="E208" s="48"/>
      <c r="F208" s="48"/>
      <c r="G208" s="44">
        <v>244</v>
      </c>
      <c r="H208" s="30">
        <v>0</v>
      </c>
      <c r="I208" s="30">
        <v>0</v>
      </c>
      <c r="J208" s="30">
        <v>300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1">
        <f t="shared" si="46"/>
        <v>0</v>
      </c>
      <c r="T208" s="86"/>
    </row>
    <row r="209" spans="1:20" s="42" customFormat="1" ht="23.25" customHeight="1">
      <c r="A209" s="253" t="s">
        <v>592</v>
      </c>
      <c r="B209" s="253" t="s">
        <v>698</v>
      </c>
      <c r="C209" s="67" t="s">
        <v>20</v>
      </c>
      <c r="D209" s="39" t="s">
        <v>41</v>
      </c>
      <c r="E209" s="39" t="s">
        <v>42</v>
      </c>
      <c r="F209" s="39" t="s">
        <v>155</v>
      </c>
      <c r="G209" s="40"/>
      <c r="H209" s="31">
        <f>H211</f>
        <v>262</v>
      </c>
      <c r="I209" s="31">
        <f aca="true" t="shared" si="52" ref="I209:R209">I211</f>
        <v>219</v>
      </c>
      <c r="J209" s="31">
        <f t="shared" si="52"/>
        <v>0</v>
      </c>
      <c r="K209" s="31">
        <f t="shared" si="52"/>
        <v>0</v>
      </c>
      <c r="L209" s="31">
        <f t="shared" si="52"/>
        <v>0</v>
      </c>
      <c r="M209" s="31">
        <f t="shared" si="52"/>
        <v>0</v>
      </c>
      <c r="N209" s="31">
        <f t="shared" si="52"/>
        <v>0</v>
      </c>
      <c r="O209" s="31">
        <f t="shared" si="52"/>
        <v>0</v>
      </c>
      <c r="P209" s="31">
        <f t="shared" si="52"/>
        <v>0</v>
      </c>
      <c r="Q209" s="31">
        <f t="shared" si="52"/>
        <v>0</v>
      </c>
      <c r="R209" s="31">
        <f t="shared" si="52"/>
        <v>0</v>
      </c>
      <c r="S209" s="31">
        <f>R209</f>
        <v>0</v>
      </c>
      <c r="T209" s="86"/>
    </row>
    <row r="210" spans="1:20" s="42" customFormat="1" ht="12" customHeight="1">
      <c r="A210" s="253"/>
      <c r="B210" s="253"/>
      <c r="C210" s="67" t="s">
        <v>29</v>
      </c>
      <c r="D210" s="48"/>
      <c r="E210" s="48"/>
      <c r="F210" s="48"/>
      <c r="G210" s="44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1"/>
      <c r="T210" s="86"/>
    </row>
    <row r="211" spans="1:20" s="42" customFormat="1" ht="25.5" customHeight="1">
      <c r="A211" s="253"/>
      <c r="B211" s="253"/>
      <c r="C211" s="67" t="s">
        <v>52</v>
      </c>
      <c r="D211" s="48"/>
      <c r="E211" s="48"/>
      <c r="F211" s="48"/>
      <c r="G211" s="44">
        <v>244</v>
      </c>
      <c r="H211" s="30">
        <v>262</v>
      </c>
      <c r="I211" s="30">
        <v>219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1">
        <f>R211</f>
        <v>0</v>
      </c>
      <c r="T211" s="86"/>
    </row>
    <row r="212" spans="1:21" s="42" customFormat="1" ht="24" customHeight="1">
      <c r="A212" s="224" t="s">
        <v>593</v>
      </c>
      <c r="B212" s="224" t="s">
        <v>871</v>
      </c>
      <c r="C212" s="67" t="s">
        <v>20</v>
      </c>
      <c r="D212" s="41" t="s">
        <v>41</v>
      </c>
      <c r="E212" s="41" t="s">
        <v>54</v>
      </c>
      <c r="F212" s="41" t="s">
        <v>567</v>
      </c>
      <c r="G212" s="40"/>
      <c r="H212" s="31">
        <f>H214</f>
        <v>0</v>
      </c>
      <c r="I212" s="31">
        <f aca="true" t="shared" si="53" ref="I212:R212">I214</f>
        <v>0</v>
      </c>
      <c r="J212" s="31">
        <f t="shared" si="53"/>
        <v>0</v>
      </c>
      <c r="K212" s="31">
        <f t="shared" si="53"/>
        <v>0</v>
      </c>
      <c r="L212" s="31">
        <f t="shared" si="53"/>
        <v>67.0145</v>
      </c>
      <c r="M212" s="31">
        <f t="shared" si="53"/>
        <v>67.0145</v>
      </c>
      <c r="N212" s="31">
        <f t="shared" si="53"/>
        <v>67.0145</v>
      </c>
      <c r="O212" s="31">
        <f t="shared" si="53"/>
        <v>67.0145</v>
      </c>
      <c r="P212" s="31">
        <f t="shared" si="53"/>
        <v>67.0145</v>
      </c>
      <c r="Q212" s="31">
        <f t="shared" si="53"/>
        <v>67.0145</v>
      </c>
      <c r="R212" s="31">
        <f t="shared" si="53"/>
        <v>0</v>
      </c>
      <c r="S212" s="31">
        <f t="shared" si="46"/>
        <v>0</v>
      </c>
      <c r="T212" s="86"/>
      <c r="U212" s="42">
        <v>99</v>
      </c>
    </row>
    <row r="213" spans="1:20" s="42" customFormat="1" ht="11.25" customHeight="1">
      <c r="A213" s="225"/>
      <c r="B213" s="225"/>
      <c r="C213" s="67" t="s">
        <v>29</v>
      </c>
      <c r="D213" s="53"/>
      <c r="E213" s="53"/>
      <c r="F213" s="53"/>
      <c r="G213" s="44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1"/>
      <c r="T213" s="86"/>
    </row>
    <row r="214" spans="1:20" s="42" customFormat="1" ht="35.25" customHeight="1">
      <c r="A214" s="226"/>
      <c r="B214" s="226"/>
      <c r="C214" s="67" t="s">
        <v>52</v>
      </c>
      <c r="D214" s="59"/>
      <c r="E214" s="59"/>
      <c r="F214" s="59"/>
      <c r="G214" s="44">
        <v>611</v>
      </c>
      <c r="H214" s="30">
        <v>0</v>
      </c>
      <c r="I214" s="30">
        <v>0</v>
      </c>
      <c r="J214" s="30">
        <v>0</v>
      </c>
      <c r="K214" s="30">
        <v>0</v>
      </c>
      <c r="L214" s="30">
        <v>67.0145</v>
      </c>
      <c r="M214" s="30">
        <v>67.0145</v>
      </c>
      <c r="N214" s="30">
        <v>67.0145</v>
      </c>
      <c r="O214" s="30">
        <v>67.0145</v>
      </c>
      <c r="P214" s="30">
        <v>67.0145</v>
      </c>
      <c r="Q214" s="30">
        <v>67.0145</v>
      </c>
      <c r="R214" s="30">
        <v>0</v>
      </c>
      <c r="S214" s="31">
        <f t="shared" si="46"/>
        <v>0</v>
      </c>
      <c r="T214" s="86"/>
    </row>
    <row r="215" spans="1:21" s="42" customFormat="1" ht="24" customHeight="1">
      <c r="A215" s="224" t="s">
        <v>594</v>
      </c>
      <c r="B215" s="224" t="s">
        <v>871</v>
      </c>
      <c r="C215" s="67" t="s">
        <v>20</v>
      </c>
      <c r="D215" s="41" t="s">
        <v>41</v>
      </c>
      <c r="E215" s="41" t="s">
        <v>42</v>
      </c>
      <c r="F215" s="41" t="s">
        <v>567</v>
      </c>
      <c r="G215" s="40"/>
      <c r="H215" s="31">
        <f>H217</f>
        <v>0</v>
      </c>
      <c r="I215" s="31">
        <f aca="true" t="shared" si="54" ref="I215:R215">I217</f>
        <v>0</v>
      </c>
      <c r="J215" s="31">
        <f t="shared" si="54"/>
        <v>0</v>
      </c>
      <c r="K215" s="31">
        <f t="shared" si="54"/>
        <v>0</v>
      </c>
      <c r="L215" s="31">
        <f t="shared" si="54"/>
        <v>12.6426</v>
      </c>
      <c r="M215" s="31">
        <f t="shared" si="54"/>
        <v>12.6426</v>
      </c>
      <c r="N215" s="31">
        <f t="shared" si="54"/>
        <v>21.6426</v>
      </c>
      <c r="O215" s="31">
        <f t="shared" si="54"/>
        <v>21.6426</v>
      </c>
      <c r="P215" s="31">
        <f t="shared" si="54"/>
        <v>33.9926</v>
      </c>
      <c r="Q215" s="31">
        <f t="shared" si="54"/>
        <v>33.9926</v>
      </c>
      <c r="R215" s="31">
        <f t="shared" si="54"/>
        <v>0</v>
      </c>
      <c r="S215" s="31">
        <f t="shared" si="46"/>
        <v>0</v>
      </c>
      <c r="T215" s="86"/>
      <c r="U215" s="42">
        <v>98</v>
      </c>
    </row>
    <row r="216" spans="1:20" s="42" customFormat="1" ht="11.25" customHeight="1">
      <c r="A216" s="225"/>
      <c r="B216" s="225"/>
      <c r="C216" s="67" t="s">
        <v>29</v>
      </c>
      <c r="D216" s="53"/>
      <c r="E216" s="53"/>
      <c r="F216" s="53"/>
      <c r="G216" s="44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1"/>
      <c r="T216" s="86"/>
    </row>
    <row r="217" spans="1:20" s="42" customFormat="1" ht="35.25" customHeight="1">
      <c r="A217" s="226"/>
      <c r="B217" s="226"/>
      <c r="C217" s="67" t="s">
        <v>52</v>
      </c>
      <c r="D217" s="59"/>
      <c r="E217" s="59"/>
      <c r="F217" s="59"/>
      <c r="G217" s="44">
        <v>611</v>
      </c>
      <c r="H217" s="30">
        <v>0</v>
      </c>
      <c r="I217" s="30">
        <v>0</v>
      </c>
      <c r="J217" s="30">
        <v>0</v>
      </c>
      <c r="K217" s="30">
        <v>0</v>
      </c>
      <c r="L217" s="30">
        <v>12.6426</v>
      </c>
      <c r="M217" s="30">
        <v>12.6426</v>
      </c>
      <c r="N217" s="30">
        <v>21.6426</v>
      </c>
      <c r="O217" s="30">
        <v>21.6426</v>
      </c>
      <c r="P217" s="30">
        <v>33.9926</v>
      </c>
      <c r="Q217" s="30">
        <v>33.9926</v>
      </c>
      <c r="R217" s="30">
        <v>0</v>
      </c>
      <c r="S217" s="31">
        <f t="shared" si="46"/>
        <v>0</v>
      </c>
      <c r="T217" s="86"/>
    </row>
    <row r="218" spans="1:21" s="42" customFormat="1" ht="22.5" customHeight="1">
      <c r="A218" s="253" t="s">
        <v>597</v>
      </c>
      <c r="B218" s="253" t="s">
        <v>871</v>
      </c>
      <c r="C218" s="67" t="s">
        <v>20</v>
      </c>
      <c r="D218" s="41" t="s">
        <v>41</v>
      </c>
      <c r="E218" s="41" t="s">
        <v>85</v>
      </c>
      <c r="F218" s="41" t="s">
        <v>567</v>
      </c>
      <c r="G218" s="40"/>
      <c r="H218" s="31">
        <f>H220+H221+H222</f>
        <v>0</v>
      </c>
      <c r="I218" s="31">
        <f aca="true" t="shared" si="55" ref="I218:R218">I220+I221+I222</f>
        <v>0</v>
      </c>
      <c r="J218" s="30">
        <f t="shared" si="55"/>
        <v>0</v>
      </c>
      <c r="K218" s="30">
        <f t="shared" si="55"/>
        <v>0</v>
      </c>
      <c r="L218" s="31">
        <f>L220+L221+L222</f>
        <v>68.46878</v>
      </c>
      <c r="M218" s="31">
        <f>M220+M221+M222</f>
        <v>68.46878</v>
      </c>
      <c r="N218" s="31">
        <f>N220+N221+N222</f>
        <v>68.46878</v>
      </c>
      <c r="O218" s="31">
        <f t="shared" si="55"/>
        <v>68.46878</v>
      </c>
      <c r="P218" s="31">
        <f t="shared" si="55"/>
        <v>68.46878</v>
      </c>
      <c r="Q218" s="31">
        <f t="shared" si="55"/>
        <v>68.46878</v>
      </c>
      <c r="R218" s="31">
        <f t="shared" si="55"/>
        <v>0</v>
      </c>
      <c r="S218" s="31">
        <f t="shared" si="46"/>
        <v>0</v>
      </c>
      <c r="T218" s="86"/>
      <c r="U218" s="42">
        <v>97</v>
      </c>
    </row>
    <row r="219" spans="1:20" s="42" customFormat="1" ht="15" customHeight="1">
      <c r="A219" s="253"/>
      <c r="B219" s="253"/>
      <c r="C219" s="67" t="s">
        <v>29</v>
      </c>
      <c r="D219" s="48"/>
      <c r="E219" s="48"/>
      <c r="F219" s="48"/>
      <c r="G219" s="44"/>
      <c r="H219" s="30"/>
      <c r="I219" s="30"/>
      <c r="J219" s="30" t="s">
        <v>448</v>
      </c>
      <c r="K219" s="30"/>
      <c r="L219" s="30"/>
      <c r="M219" s="30"/>
      <c r="N219" s="30"/>
      <c r="O219" s="30"/>
      <c r="P219" s="30"/>
      <c r="Q219" s="30"/>
      <c r="R219" s="30"/>
      <c r="S219" s="31"/>
      <c r="T219" s="86"/>
    </row>
    <row r="220" spans="1:20" s="42" customFormat="1" ht="12.75">
      <c r="A220" s="253"/>
      <c r="B220" s="253"/>
      <c r="C220" s="262" t="s">
        <v>52</v>
      </c>
      <c r="D220" s="261"/>
      <c r="E220" s="261"/>
      <c r="F220" s="261"/>
      <c r="G220" s="44">
        <v>111</v>
      </c>
      <c r="H220" s="30">
        <v>0</v>
      </c>
      <c r="I220" s="30">
        <v>0</v>
      </c>
      <c r="J220" s="30">
        <v>0</v>
      </c>
      <c r="K220" s="30">
        <v>0</v>
      </c>
      <c r="L220" s="30">
        <v>52.20337</v>
      </c>
      <c r="M220" s="30">
        <v>52.20337</v>
      </c>
      <c r="N220" s="30">
        <v>52.20337</v>
      </c>
      <c r="O220" s="30">
        <v>52.20337</v>
      </c>
      <c r="P220" s="30">
        <v>52.20337</v>
      </c>
      <c r="Q220" s="30">
        <v>52.20337</v>
      </c>
      <c r="R220" s="30">
        <v>0</v>
      </c>
      <c r="S220" s="31">
        <f t="shared" si="46"/>
        <v>0</v>
      </c>
      <c r="T220" s="86"/>
    </row>
    <row r="221" spans="1:20" s="42" customFormat="1" ht="12.75">
      <c r="A221" s="253"/>
      <c r="B221" s="253"/>
      <c r="C221" s="262"/>
      <c r="D221" s="261"/>
      <c r="E221" s="261"/>
      <c r="F221" s="261"/>
      <c r="G221" s="44">
        <v>119</v>
      </c>
      <c r="H221" s="30">
        <v>0</v>
      </c>
      <c r="I221" s="30">
        <v>0</v>
      </c>
      <c r="J221" s="30">
        <v>0</v>
      </c>
      <c r="K221" s="30">
        <v>0</v>
      </c>
      <c r="L221" s="30">
        <v>15.76541</v>
      </c>
      <c r="M221" s="30">
        <v>15.76541</v>
      </c>
      <c r="N221" s="30">
        <v>15.76541</v>
      </c>
      <c r="O221" s="30">
        <v>15.76541</v>
      </c>
      <c r="P221" s="30">
        <v>15.76541</v>
      </c>
      <c r="Q221" s="30">
        <v>15.76541</v>
      </c>
      <c r="R221" s="30">
        <v>0</v>
      </c>
      <c r="S221" s="31">
        <f t="shared" si="46"/>
        <v>0</v>
      </c>
      <c r="T221" s="86"/>
    </row>
    <row r="222" spans="1:20" s="42" customFormat="1" ht="12.75">
      <c r="A222" s="253"/>
      <c r="B222" s="253"/>
      <c r="C222" s="262"/>
      <c r="D222" s="261"/>
      <c r="E222" s="261"/>
      <c r="F222" s="261"/>
      <c r="G222" s="44">
        <v>831</v>
      </c>
      <c r="H222" s="30">
        <v>0</v>
      </c>
      <c r="I222" s="30">
        <v>0</v>
      </c>
      <c r="J222" s="30">
        <v>0</v>
      </c>
      <c r="K222" s="30">
        <v>0</v>
      </c>
      <c r="L222" s="30">
        <v>0.5</v>
      </c>
      <c r="M222" s="30">
        <v>0.5</v>
      </c>
      <c r="N222" s="30">
        <v>0.5</v>
      </c>
      <c r="O222" s="30">
        <v>0.5</v>
      </c>
      <c r="P222" s="30">
        <v>0.5</v>
      </c>
      <c r="Q222" s="30">
        <v>0.5</v>
      </c>
      <c r="R222" s="30">
        <v>0</v>
      </c>
      <c r="S222" s="31">
        <f t="shared" si="46"/>
        <v>0</v>
      </c>
      <c r="T222" s="86"/>
    </row>
    <row r="223" spans="1:21" s="42" customFormat="1" ht="23.25" customHeight="1">
      <c r="A223" s="224" t="s">
        <v>598</v>
      </c>
      <c r="B223" s="224" t="s">
        <v>811</v>
      </c>
      <c r="C223" s="69" t="s">
        <v>20</v>
      </c>
      <c r="D223" s="39" t="s">
        <v>41</v>
      </c>
      <c r="E223" s="39" t="s">
        <v>54</v>
      </c>
      <c r="F223" s="39" t="s">
        <v>314</v>
      </c>
      <c r="G223" s="40"/>
      <c r="H223" s="31">
        <f>H225+H226+H228+H227</f>
        <v>1803.5</v>
      </c>
      <c r="I223" s="31">
        <f aca="true" t="shared" si="56" ref="I223:R223">I225+I226+I228+I227</f>
        <v>1803.5</v>
      </c>
      <c r="J223" s="31">
        <f t="shared" si="56"/>
        <v>503.51356</v>
      </c>
      <c r="K223" s="31">
        <f t="shared" si="56"/>
        <v>490.84179000000006</v>
      </c>
      <c r="L223" s="31">
        <f t="shared" si="56"/>
        <v>839.91725</v>
      </c>
      <c r="M223" s="31">
        <f t="shared" si="56"/>
        <v>827.24548</v>
      </c>
      <c r="N223" s="31">
        <f t="shared" si="56"/>
        <v>934.01892</v>
      </c>
      <c r="O223" s="31">
        <f t="shared" si="56"/>
        <v>934.01892</v>
      </c>
      <c r="P223" s="31">
        <f t="shared" si="56"/>
        <v>934.01892</v>
      </c>
      <c r="Q223" s="31">
        <f t="shared" si="56"/>
        <v>934.01892</v>
      </c>
      <c r="R223" s="31">
        <f t="shared" si="56"/>
        <v>0</v>
      </c>
      <c r="S223" s="31">
        <f t="shared" si="46"/>
        <v>0</v>
      </c>
      <c r="T223" s="86"/>
      <c r="U223" s="42">
        <v>96</v>
      </c>
    </row>
    <row r="224" spans="1:20" s="42" customFormat="1" ht="12" customHeight="1">
      <c r="A224" s="225"/>
      <c r="B224" s="225"/>
      <c r="C224" s="98" t="s">
        <v>29</v>
      </c>
      <c r="D224" s="37"/>
      <c r="E224" s="37"/>
      <c r="F224" s="37"/>
      <c r="G224" s="44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1"/>
      <c r="T224" s="86"/>
    </row>
    <row r="225" spans="1:20" s="42" customFormat="1" ht="16.5" customHeight="1">
      <c r="A225" s="225"/>
      <c r="B225" s="225"/>
      <c r="C225" s="222" t="s">
        <v>52</v>
      </c>
      <c r="D225" s="249"/>
      <c r="E225" s="249"/>
      <c r="F225" s="249"/>
      <c r="G225" s="44">
        <v>111</v>
      </c>
      <c r="H225" s="30">
        <v>56.2</v>
      </c>
      <c r="I225" s="30">
        <v>56.2</v>
      </c>
      <c r="J225" s="30">
        <v>178.36812</v>
      </c>
      <c r="K225" s="30">
        <v>178.36812</v>
      </c>
      <c r="L225" s="30">
        <v>178.36812</v>
      </c>
      <c r="M225" s="30">
        <v>178.36812</v>
      </c>
      <c r="N225" s="30">
        <v>178.36812</v>
      </c>
      <c r="O225" s="30">
        <v>178.36812</v>
      </c>
      <c r="P225" s="30">
        <v>178.36812</v>
      </c>
      <c r="Q225" s="30">
        <v>178.36812</v>
      </c>
      <c r="R225" s="30">
        <v>0</v>
      </c>
      <c r="S225" s="31">
        <f t="shared" si="46"/>
        <v>0</v>
      </c>
      <c r="T225" s="86"/>
    </row>
    <row r="226" spans="1:20" s="42" customFormat="1" ht="16.5" customHeight="1">
      <c r="A226" s="225"/>
      <c r="B226" s="225"/>
      <c r="C226" s="229"/>
      <c r="D226" s="250"/>
      <c r="E226" s="250"/>
      <c r="F226" s="250"/>
      <c r="G226" s="44">
        <v>119</v>
      </c>
      <c r="H226" s="30">
        <v>16.9</v>
      </c>
      <c r="I226" s="30">
        <v>16.9</v>
      </c>
      <c r="J226" s="30">
        <v>66.53741</v>
      </c>
      <c r="K226" s="30">
        <v>53.86564</v>
      </c>
      <c r="L226" s="30">
        <v>66.53741</v>
      </c>
      <c r="M226" s="30">
        <v>53.86564</v>
      </c>
      <c r="N226" s="30">
        <v>53.86564</v>
      </c>
      <c r="O226" s="30">
        <v>53.86564</v>
      </c>
      <c r="P226" s="30">
        <v>53.86564</v>
      </c>
      <c r="Q226" s="30">
        <v>53.86564</v>
      </c>
      <c r="R226" s="30">
        <v>0</v>
      </c>
      <c r="S226" s="31">
        <f t="shared" si="46"/>
        <v>0</v>
      </c>
      <c r="T226" s="86"/>
    </row>
    <row r="227" spans="1:20" s="42" customFormat="1" ht="16.5" customHeight="1">
      <c r="A227" s="225"/>
      <c r="B227" s="225"/>
      <c r="C227" s="229"/>
      <c r="D227" s="250"/>
      <c r="E227" s="250"/>
      <c r="F227" s="250"/>
      <c r="G227" s="44">
        <v>611</v>
      </c>
      <c r="H227" s="30">
        <v>1727.4</v>
      </c>
      <c r="I227" s="30">
        <v>1727.4</v>
      </c>
      <c r="J227" s="30">
        <v>213.55123</v>
      </c>
      <c r="K227" s="30">
        <v>213.55123</v>
      </c>
      <c r="L227" s="30">
        <v>549.95492</v>
      </c>
      <c r="M227" s="30">
        <v>549.95492</v>
      </c>
      <c r="N227" s="30">
        <v>656.72836</v>
      </c>
      <c r="O227" s="30">
        <v>656.72836</v>
      </c>
      <c r="P227" s="30">
        <v>656.72836</v>
      </c>
      <c r="Q227" s="30">
        <v>656.72836</v>
      </c>
      <c r="R227" s="30">
        <v>0</v>
      </c>
      <c r="S227" s="31">
        <f t="shared" si="46"/>
        <v>0</v>
      </c>
      <c r="T227" s="86"/>
    </row>
    <row r="228" spans="1:20" s="42" customFormat="1" ht="18" customHeight="1">
      <c r="A228" s="226"/>
      <c r="B228" s="226"/>
      <c r="C228" s="223"/>
      <c r="D228" s="250"/>
      <c r="E228" s="250"/>
      <c r="F228" s="250"/>
      <c r="G228" s="44">
        <v>853</v>
      </c>
      <c r="H228" s="30">
        <v>3</v>
      </c>
      <c r="I228" s="30">
        <v>3</v>
      </c>
      <c r="J228" s="30">
        <v>45.0568</v>
      </c>
      <c r="K228" s="30">
        <v>45.0568</v>
      </c>
      <c r="L228" s="30">
        <v>45.0568</v>
      </c>
      <c r="M228" s="30">
        <v>45.0568</v>
      </c>
      <c r="N228" s="30">
        <v>45.0568</v>
      </c>
      <c r="O228" s="30">
        <v>45.0568</v>
      </c>
      <c r="P228" s="30">
        <v>45.0568</v>
      </c>
      <c r="Q228" s="30">
        <v>45.0568</v>
      </c>
      <c r="R228" s="30">
        <v>0</v>
      </c>
      <c r="S228" s="31">
        <f t="shared" si="46"/>
        <v>0</v>
      </c>
      <c r="T228" s="86"/>
    </row>
    <row r="229" spans="1:21" s="42" customFormat="1" ht="23.25" customHeight="1">
      <c r="A229" s="224" t="s">
        <v>601</v>
      </c>
      <c r="B229" s="224" t="s">
        <v>811</v>
      </c>
      <c r="C229" s="67" t="s">
        <v>20</v>
      </c>
      <c r="D229" s="39" t="s">
        <v>41</v>
      </c>
      <c r="E229" s="39" t="s">
        <v>42</v>
      </c>
      <c r="F229" s="39" t="s">
        <v>314</v>
      </c>
      <c r="G229" s="40"/>
      <c r="H229" s="31">
        <f>H231</f>
        <v>602</v>
      </c>
      <c r="I229" s="31">
        <f aca="true" t="shared" si="57" ref="I229:R229">I231</f>
        <v>602</v>
      </c>
      <c r="J229" s="31">
        <f t="shared" si="57"/>
        <v>211.81592</v>
      </c>
      <c r="K229" s="31">
        <f t="shared" si="57"/>
        <v>211.81592</v>
      </c>
      <c r="L229" s="31">
        <f t="shared" si="57"/>
        <v>306.69423</v>
      </c>
      <c r="M229" s="31">
        <f t="shared" si="57"/>
        <v>306.69423</v>
      </c>
      <c r="N229" s="31">
        <f t="shared" si="57"/>
        <v>534.0467</v>
      </c>
      <c r="O229" s="31">
        <f t="shared" si="57"/>
        <v>534.0467</v>
      </c>
      <c r="P229" s="31">
        <f t="shared" si="57"/>
        <v>718.3704</v>
      </c>
      <c r="Q229" s="31">
        <f t="shared" si="57"/>
        <v>718.3704</v>
      </c>
      <c r="R229" s="31">
        <f t="shared" si="57"/>
        <v>0</v>
      </c>
      <c r="S229" s="31">
        <f t="shared" si="46"/>
        <v>0</v>
      </c>
      <c r="T229" s="86"/>
      <c r="U229" s="42">
        <v>95</v>
      </c>
    </row>
    <row r="230" spans="1:20" s="42" customFormat="1" ht="12" customHeight="1">
      <c r="A230" s="225"/>
      <c r="B230" s="225"/>
      <c r="C230" s="98" t="s">
        <v>29</v>
      </c>
      <c r="D230" s="37"/>
      <c r="E230" s="37"/>
      <c r="F230" s="37"/>
      <c r="G230" s="44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1"/>
      <c r="T230" s="86"/>
    </row>
    <row r="231" spans="1:20" s="42" customFormat="1" ht="16.5" customHeight="1">
      <c r="A231" s="226"/>
      <c r="B231" s="226"/>
      <c r="C231" s="98" t="s">
        <v>52</v>
      </c>
      <c r="D231" s="52"/>
      <c r="E231" s="52"/>
      <c r="F231" s="52"/>
      <c r="G231" s="44">
        <v>611</v>
      </c>
      <c r="H231" s="30">
        <v>602</v>
      </c>
      <c r="I231" s="30">
        <v>602</v>
      </c>
      <c r="J231" s="30">
        <v>211.81592</v>
      </c>
      <c r="K231" s="30">
        <v>211.81592</v>
      </c>
      <c r="L231" s="30">
        <v>306.69423</v>
      </c>
      <c r="M231" s="30">
        <v>306.69423</v>
      </c>
      <c r="N231" s="30">
        <v>534.0467</v>
      </c>
      <c r="O231" s="30">
        <v>534.0467</v>
      </c>
      <c r="P231" s="30">
        <v>718.3704</v>
      </c>
      <c r="Q231" s="30">
        <v>718.3704</v>
      </c>
      <c r="R231" s="30">
        <v>0</v>
      </c>
      <c r="S231" s="31">
        <f t="shared" si="46"/>
        <v>0</v>
      </c>
      <c r="T231" s="86"/>
    </row>
    <row r="232" spans="1:21" s="42" customFormat="1" ht="23.25" customHeight="1">
      <c r="A232" s="224" t="s">
        <v>602</v>
      </c>
      <c r="B232" s="224" t="s">
        <v>811</v>
      </c>
      <c r="C232" s="67" t="s">
        <v>20</v>
      </c>
      <c r="D232" s="39" t="s">
        <v>41</v>
      </c>
      <c r="E232" s="39" t="s">
        <v>85</v>
      </c>
      <c r="F232" s="39" t="s">
        <v>314</v>
      </c>
      <c r="G232" s="40"/>
      <c r="H232" s="31">
        <f aca="true" t="shared" si="58" ref="H232:M232">H234+H235+H237+H236</f>
        <v>122.9</v>
      </c>
      <c r="I232" s="31">
        <f t="shared" si="58"/>
        <v>122.9</v>
      </c>
      <c r="J232" s="31">
        <f t="shared" si="58"/>
        <v>156.65831999999997</v>
      </c>
      <c r="K232" s="31">
        <f t="shared" si="58"/>
        <v>155.95832</v>
      </c>
      <c r="L232" s="31">
        <f t="shared" si="58"/>
        <v>158.72441999999998</v>
      </c>
      <c r="M232" s="31">
        <f t="shared" si="58"/>
        <v>158.02442</v>
      </c>
      <c r="N232" s="31">
        <f>N234+N235+N237+N236</f>
        <v>162.68947</v>
      </c>
      <c r="O232" s="31">
        <f>O234+O235+O237+O236</f>
        <v>162.68947</v>
      </c>
      <c r="P232" s="31">
        <f>P234+P235+P237+P236</f>
        <v>162.68947</v>
      </c>
      <c r="Q232" s="31">
        <f>Q234+Q235+Q237+Q236</f>
        <v>162.68947</v>
      </c>
      <c r="R232" s="31">
        <f>R234+R235+R237+R236</f>
        <v>0</v>
      </c>
      <c r="S232" s="31">
        <f t="shared" si="46"/>
        <v>0</v>
      </c>
      <c r="T232" s="86"/>
      <c r="U232" s="42">
        <v>94</v>
      </c>
    </row>
    <row r="233" spans="1:20" s="42" customFormat="1" ht="13.5" customHeight="1">
      <c r="A233" s="225"/>
      <c r="B233" s="225"/>
      <c r="C233" s="98" t="s">
        <v>29</v>
      </c>
      <c r="D233" s="37"/>
      <c r="E233" s="37"/>
      <c r="F233" s="37"/>
      <c r="G233" s="44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1"/>
      <c r="T233" s="86"/>
    </row>
    <row r="234" spans="1:20" s="42" customFormat="1" ht="16.5" customHeight="1">
      <c r="A234" s="225"/>
      <c r="B234" s="225"/>
      <c r="C234" s="262" t="s">
        <v>52</v>
      </c>
      <c r="D234" s="249"/>
      <c r="E234" s="249"/>
      <c r="F234" s="249"/>
      <c r="G234" s="44">
        <v>111</v>
      </c>
      <c r="H234" s="30">
        <v>88.8</v>
      </c>
      <c r="I234" s="30">
        <v>88.8</v>
      </c>
      <c r="J234" s="30">
        <v>111.94328</v>
      </c>
      <c r="K234" s="30">
        <v>111.94328</v>
      </c>
      <c r="L234" s="30">
        <v>111.94328</v>
      </c>
      <c r="M234" s="30">
        <v>111.94328</v>
      </c>
      <c r="N234" s="30">
        <v>111.94328</v>
      </c>
      <c r="O234" s="30">
        <v>111.94328</v>
      </c>
      <c r="P234" s="30">
        <v>111.94328</v>
      </c>
      <c r="Q234" s="30">
        <v>111.94328</v>
      </c>
      <c r="R234" s="30">
        <v>0</v>
      </c>
      <c r="S234" s="31">
        <f t="shared" si="46"/>
        <v>0</v>
      </c>
      <c r="T234" s="86"/>
    </row>
    <row r="235" spans="1:20" s="42" customFormat="1" ht="16.5" customHeight="1">
      <c r="A235" s="225"/>
      <c r="B235" s="225"/>
      <c r="C235" s="262"/>
      <c r="D235" s="250"/>
      <c r="E235" s="250"/>
      <c r="F235" s="250"/>
      <c r="G235" s="44">
        <v>119</v>
      </c>
      <c r="H235" s="30">
        <v>34.1</v>
      </c>
      <c r="I235" s="30">
        <v>34.1</v>
      </c>
      <c r="J235" s="30">
        <v>33.80686</v>
      </c>
      <c r="K235" s="30">
        <v>33.80686</v>
      </c>
      <c r="L235" s="30">
        <v>33.80686</v>
      </c>
      <c r="M235" s="30">
        <v>33.80686</v>
      </c>
      <c r="N235" s="30">
        <v>33.80686</v>
      </c>
      <c r="O235" s="30">
        <v>33.80686</v>
      </c>
      <c r="P235" s="30">
        <v>33.80686</v>
      </c>
      <c r="Q235" s="30">
        <v>33.80686</v>
      </c>
      <c r="R235" s="30">
        <v>0</v>
      </c>
      <c r="S235" s="31">
        <f t="shared" si="46"/>
        <v>0</v>
      </c>
      <c r="T235" s="86"/>
    </row>
    <row r="236" spans="1:20" s="42" customFormat="1" ht="16.5" customHeight="1">
      <c r="A236" s="225"/>
      <c r="B236" s="225"/>
      <c r="C236" s="262"/>
      <c r="D236" s="250"/>
      <c r="E236" s="250"/>
      <c r="F236" s="250"/>
      <c r="G236" s="44">
        <v>611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4.66505</v>
      </c>
      <c r="O236" s="30">
        <v>4.66505</v>
      </c>
      <c r="P236" s="30">
        <v>4.66505</v>
      </c>
      <c r="Q236" s="30">
        <v>4.66505</v>
      </c>
      <c r="R236" s="30">
        <v>0</v>
      </c>
      <c r="S236" s="31">
        <f t="shared" si="46"/>
        <v>0</v>
      </c>
      <c r="T236" s="86"/>
    </row>
    <row r="237" spans="1:20" s="42" customFormat="1" ht="21" customHeight="1">
      <c r="A237" s="225"/>
      <c r="B237" s="225"/>
      <c r="C237" s="262"/>
      <c r="D237" s="250"/>
      <c r="E237" s="250"/>
      <c r="F237" s="250"/>
      <c r="G237" s="44">
        <v>853</v>
      </c>
      <c r="H237" s="30">
        <v>0</v>
      </c>
      <c r="I237" s="30">
        <v>0</v>
      </c>
      <c r="J237" s="30">
        <v>10.90818</v>
      </c>
      <c r="K237" s="30">
        <v>10.20818</v>
      </c>
      <c r="L237" s="30">
        <v>12.97428</v>
      </c>
      <c r="M237" s="30">
        <v>12.27428</v>
      </c>
      <c r="N237" s="30">
        <v>12.27428</v>
      </c>
      <c r="O237" s="30">
        <v>12.27428</v>
      </c>
      <c r="P237" s="30">
        <v>12.27428</v>
      </c>
      <c r="Q237" s="30">
        <v>12.27428</v>
      </c>
      <c r="R237" s="30">
        <v>0</v>
      </c>
      <c r="S237" s="31">
        <f t="shared" si="46"/>
        <v>0</v>
      </c>
      <c r="T237" s="86"/>
    </row>
    <row r="238" spans="1:20" s="42" customFormat="1" ht="23.25" customHeight="1">
      <c r="A238" s="224" t="s">
        <v>603</v>
      </c>
      <c r="B238" s="224" t="s">
        <v>313</v>
      </c>
      <c r="C238" s="67" t="s">
        <v>20</v>
      </c>
      <c r="D238" s="39" t="s">
        <v>41</v>
      </c>
      <c r="E238" s="39" t="s">
        <v>85</v>
      </c>
      <c r="F238" s="39" t="s">
        <v>605</v>
      </c>
      <c r="G238" s="40"/>
      <c r="H238" s="64">
        <f>H240</f>
        <v>1010</v>
      </c>
      <c r="I238" s="64">
        <f aca="true" t="shared" si="59" ref="I238:R238">I240</f>
        <v>1010</v>
      </c>
      <c r="J238" s="64">
        <f t="shared" si="59"/>
        <v>0</v>
      </c>
      <c r="K238" s="64">
        <f t="shared" si="59"/>
        <v>0</v>
      </c>
      <c r="L238" s="64">
        <f t="shared" si="59"/>
        <v>0</v>
      </c>
      <c r="M238" s="64">
        <f t="shared" si="59"/>
        <v>0</v>
      </c>
      <c r="N238" s="64">
        <f t="shared" si="59"/>
        <v>0</v>
      </c>
      <c r="O238" s="64">
        <f t="shared" si="59"/>
        <v>0</v>
      </c>
      <c r="P238" s="64">
        <f>P240</f>
        <v>0</v>
      </c>
      <c r="Q238" s="64">
        <f t="shared" si="59"/>
        <v>0</v>
      </c>
      <c r="R238" s="64">
        <f t="shared" si="59"/>
        <v>0</v>
      </c>
      <c r="S238" s="31">
        <f>R238</f>
        <v>0</v>
      </c>
      <c r="T238" s="86"/>
    </row>
    <row r="239" spans="1:20" s="42" customFormat="1" ht="11.25" customHeight="1">
      <c r="A239" s="225"/>
      <c r="B239" s="225"/>
      <c r="C239" s="98" t="s">
        <v>29</v>
      </c>
      <c r="D239" s="37"/>
      <c r="E239" s="37"/>
      <c r="F239" s="37"/>
      <c r="G239" s="44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31"/>
      <c r="T239" s="86"/>
    </row>
    <row r="240" spans="1:20" s="42" customFormat="1" ht="16.5" customHeight="1">
      <c r="A240" s="225"/>
      <c r="B240" s="225"/>
      <c r="C240" s="67" t="s">
        <v>52</v>
      </c>
      <c r="D240" s="52"/>
      <c r="E240" s="52"/>
      <c r="F240" s="52"/>
      <c r="G240" s="44">
        <v>244</v>
      </c>
      <c r="H240" s="65">
        <v>1010</v>
      </c>
      <c r="I240" s="65">
        <v>1010</v>
      </c>
      <c r="J240" s="65">
        <v>0</v>
      </c>
      <c r="K240" s="65">
        <v>0</v>
      </c>
      <c r="L240" s="65">
        <v>0</v>
      </c>
      <c r="M240" s="65">
        <v>0</v>
      </c>
      <c r="N240" s="65">
        <v>0</v>
      </c>
      <c r="O240" s="65">
        <v>0</v>
      </c>
      <c r="P240" s="65">
        <v>0</v>
      </c>
      <c r="Q240" s="65">
        <v>0</v>
      </c>
      <c r="R240" s="65">
        <v>0</v>
      </c>
      <c r="S240" s="31">
        <f>R240</f>
        <v>0</v>
      </c>
      <c r="T240" s="86"/>
    </row>
    <row r="241" spans="1:21" s="42" customFormat="1" ht="23.25" customHeight="1">
      <c r="A241" s="224" t="s">
        <v>604</v>
      </c>
      <c r="B241" s="224" t="s">
        <v>909</v>
      </c>
      <c r="C241" s="67" t="s">
        <v>20</v>
      </c>
      <c r="D241" s="39" t="s">
        <v>41</v>
      </c>
      <c r="E241" s="39" t="s">
        <v>46</v>
      </c>
      <c r="F241" s="39" t="s">
        <v>908</v>
      </c>
      <c r="G241" s="40"/>
      <c r="H241" s="64">
        <f>H243</f>
        <v>0</v>
      </c>
      <c r="I241" s="64">
        <f aca="true" t="shared" si="60" ref="I241:R241">I243</f>
        <v>0</v>
      </c>
      <c r="J241" s="64">
        <f t="shared" si="60"/>
        <v>0</v>
      </c>
      <c r="K241" s="64">
        <f t="shared" si="60"/>
        <v>0</v>
      </c>
      <c r="L241" s="64">
        <f t="shared" si="60"/>
        <v>0</v>
      </c>
      <c r="M241" s="64">
        <f t="shared" si="60"/>
        <v>0</v>
      </c>
      <c r="N241" s="64">
        <f t="shared" si="60"/>
        <v>4514.153</v>
      </c>
      <c r="O241" s="64">
        <f t="shared" si="60"/>
        <v>0</v>
      </c>
      <c r="P241" s="64">
        <f t="shared" si="60"/>
        <v>4514.157</v>
      </c>
      <c r="Q241" s="64">
        <f t="shared" si="60"/>
        <v>4514.154</v>
      </c>
      <c r="R241" s="64">
        <f t="shared" si="60"/>
        <v>13525.199999999999</v>
      </c>
      <c r="S241" s="31">
        <f t="shared" si="46"/>
        <v>13525.199999999999</v>
      </c>
      <c r="T241" s="86"/>
      <c r="U241" s="42">
        <v>93</v>
      </c>
    </row>
    <row r="242" spans="1:20" s="42" customFormat="1" ht="11.25" customHeight="1">
      <c r="A242" s="225"/>
      <c r="B242" s="225"/>
      <c r="C242" s="98" t="s">
        <v>29</v>
      </c>
      <c r="D242" s="48"/>
      <c r="E242" s="48"/>
      <c r="F242" s="48"/>
      <c r="G242" s="44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31"/>
      <c r="T242" s="86"/>
    </row>
    <row r="243" spans="1:20" s="42" customFormat="1" ht="16.5" customHeight="1">
      <c r="A243" s="226"/>
      <c r="B243" s="226"/>
      <c r="C243" s="67" t="s">
        <v>52</v>
      </c>
      <c r="D243" s="37"/>
      <c r="E243" s="37"/>
      <c r="F243" s="37"/>
      <c r="G243" s="44">
        <v>612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4514.153</v>
      </c>
      <c r="O243" s="65">
        <v>0</v>
      </c>
      <c r="P243" s="65">
        <v>4514.157</v>
      </c>
      <c r="Q243" s="65">
        <v>4514.154</v>
      </c>
      <c r="R243" s="65">
        <f>3952.88145+9558.71855+13.6</f>
        <v>13525.199999999999</v>
      </c>
      <c r="S243" s="31">
        <f t="shared" si="46"/>
        <v>13525.199999999999</v>
      </c>
      <c r="T243" s="86"/>
    </row>
    <row r="244" spans="1:20" s="50" customFormat="1" ht="22.5" customHeight="1">
      <c r="A244" s="224" t="s">
        <v>972</v>
      </c>
      <c r="B244" s="224" t="s">
        <v>870</v>
      </c>
      <c r="C244" s="69" t="s">
        <v>20</v>
      </c>
      <c r="D244" s="39" t="s">
        <v>41</v>
      </c>
      <c r="E244" s="39" t="s">
        <v>46</v>
      </c>
      <c r="F244" s="39" t="s">
        <v>910</v>
      </c>
      <c r="G244" s="39"/>
      <c r="H244" s="31">
        <f aca="true" t="shared" si="61" ref="H244:O244">H246</f>
        <v>0</v>
      </c>
      <c r="I244" s="31">
        <f t="shared" si="61"/>
        <v>0</v>
      </c>
      <c r="J244" s="31">
        <f t="shared" si="61"/>
        <v>0</v>
      </c>
      <c r="K244" s="31">
        <f t="shared" si="61"/>
        <v>0</v>
      </c>
      <c r="L244" s="31">
        <f t="shared" si="61"/>
        <v>0</v>
      </c>
      <c r="M244" s="31">
        <f t="shared" si="61"/>
        <v>0</v>
      </c>
      <c r="N244" s="31">
        <f t="shared" si="61"/>
        <v>3413.589</v>
      </c>
      <c r="O244" s="31">
        <f t="shared" si="61"/>
        <v>0</v>
      </c>
      <c r="P244" s="31">
        <f>P246</f>
        <v>0</v>
      </c>
      <c r="Q244" s="31">
        <f>Q246</f>
        <v>0</v>
      </c>
      <c r="R244" s="31">
        <f>R246</f>
        <v>0</v>
      </c>
      <c r="S244" s="31">
        <f t="shared" si="46"/>
        <v>0</v>
      </c>
      <c r="T244" s="38"/>
    </row>
    <row r="245" spans="1:20" s="50" customFormat="1" ht="12.75">
      <c r="A245" s="225"/>
      <c r="B245" s="225"/>
      <c r="C245" s="67" t="s">
        <v>29</v>
      </c>
      <c r="D245" s="49"/>
      <c r="E245" s="49"/>
      <c r="F245" s="49"/>
      <c r="G245" s="49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1"/>
      <c r="T245" s="38"/>
    </row>
    <row r="246" spans="1:20" s="50" customFormat="1" ht="12.75" customHeight="1">
      <c r="A246" s="225"/>
      <c r="B246" s="225"/>
      <c r="C246" s="98" t="s">
        <v>107</v>
      </c>
      <c r="D246" s="63"/>
      <c r="E246" s="63"/>
      <c r="F246" s="63"/>
      <c r="G246" s="49" t="s">
        <v>129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3413.589</v>
      </c>
      <c r="O246" s="30">
        <v>0</v>
      </c>
      <c r="P246" s="30">
        <v>0</v>
      </c>
      <c r="Q246" s="30">
        <v>0</v>
      </c>
      <c r="R246" s="30">
        <v>0</v>
      </c>
      <c r="S246" s="31">
        <f t="shared" si="46"/>
        <v>0</v>
      </c>
      <c r="T246" s="38"/>
    </row>
    <row r="247" spans="1:21" s="50" customFormat="1" ht="22.5" customHeight="1">
      <c r="A247" s="224" t="s">
        <v>606</v>
      </c>
      <c r="B247" s="224" t="s">
        <v>926</v>
      </c>
      <c r="C247" s="69" t="s">
        <v>20</v>
      </c>
      <c r="D247" s="39" t="s">
        <v>41</v>
      </c>
      <c r="E247" s="39" t="s">
        <v>42</v>
      </c>
      <c r="F247" s="39" t="s">
        <v>922</v>
      </c>
      <c r="G247" s="39"/>
      <c r="H247" s="31">
        <f aca="true" t="shared" si="62" ref="H247:O247">H249</f>
        <v>0</v>
      </c>
      <c r="I247" s="31">
        <f t="shared" si="62"/>
        <v>0</v>
      </c>
      <c r="J247" s="31">
        <f t="shared" si="62"/>
        <v>0</v>
      </c>
      <c r="K247" s="31">
        <f t="shared" si="62"/>
        <v>0</v>
      </c>
      <c r="L247" s="31">
        <f t="shared" si="62"/>
        <v>0</v>
      </c>
      <c r="M247" s="31">
        <f t="shared" si="62"/>
        <v>0</v>
      </c>
      <c r="N247" s="31">
        <f t="shared" si="62"/>
        <v>0</v>
      </c>
      <c r="O247" s="31">
        <f t="shared" si="62"/>
        <v>0</v>
      </c>
      <c r="P247" s="31">
        <f>P249</f>
        <v>2.25</v>
      </c>
      <c r="Q247" s="31">
        <f>Q249</f>
        <v>2.25</v>
      </c>
      <c r="R247" s="31">
        <f>R249</f>
        <v>0</v>
      </c>
      <c r="S247" s="31">
        <f t="shared" si="46"/>
        <v>0</v>
      </c>
      <c r="T247" s="38"/>
      <c r="U247" s="50">
        <v>92</v>
      </c>
    </row>
    <row r="248" spans="1:20" s="50" customFormat="1" ht="12.75">
      <c r="A248" s="225"/>
      <c r="B248" s="225"/>
      <c r="C248" s="67" t="s">
        <v>29</v>
      </c>
      <c r="D248" s="49"/>
      <c r="E248" s="49"/>
      <c r="F248" s="49"/>
      <c r="G248" s="49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1"/>
      <c r="T248" s="38"/>
    </row>
    <row r="249" spans="1:20" s="50" customFormat="1" ht="12.75" customHeight="1">
      <c r="A249" s="225"/>
      <c r="B249" s="225"/>
      <c r="C249" s="98" t="s">
        <v>107</v>
      </c>
      <c r="D249" s="63"/>
      <c r="E249" s="63"/>
      <c r="F249" s="63"/>
      <c r="G249" s="49" t="s">
        <v>923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2.25</v>
      </c>
      <c r="Q249" s="30">
        <v>2.25</v>
      </c>
      <c r="R249" s="30">
        <v>0</v>
      </c>
      <c r="S249" s="31">
        <f t="shared" si="46"/>
        <v>0</v>
      </c>
      <c r="T249" s="38"/>
    </row>
    <row r="250" spans="1:20" s="42" customFormat="1" ht="23.25" customHeight="1">
      <c r="A250" s="224" t="s">
        <v>973</v>
      </c>
      <c r="B250" s="224" t="s">
        <v>699</v>
      </c>
      <c r="C250" s="67" t="s">
        <v>20</v>
      </c>
      <c r="D250" s="39" t="s">
        <v>41</v>
      </c>
      <c r="E250" s="39" t="s">
        <v>54</v>
      </c>
      <c r="F250" s="39" t="s">
        <v>582</v>
      </c>
      <c r="G250" s="40"/>
      <c r="H250" s="64">
        <f>H252</f>
        <v>75</v>
      </c>
      <c r="I250" s="64">
        <f aca="true" t="shared" si="63" ref="I250:Q250">I252</f>
        <v>75</v>
      </c>
      <c r="J250" s="64">
        <f t="shared" si="63"/>
        <v>0</v>
      </c>
      <c r="K250" s="64">
        <f t="shared" si="63"/>
        <v>0</v>
      </c>
      <c r="L250" s="64">
        <f t="shared" si="63"/>
        <v>0</v>
      </c>
      <c r="M250" s="64">
        <f t="shared" si="63"/>
        <v>0</v>
      </c>
      <c r="N250" s="64">
        <f t="shared" si="63"/>
        <v>0</v>
      </c>
      <c r="O250" s="64">
        <f t="shared" si="63"/>
        <v>0</v>
      </c>
      <c r="P250" s="64">
        <f t="shared" si="63"/>
        <v>0</v>
      </c>
      <c r="Q250" s="64">
        <f t="shared" si="63"/>
        <v>0</v>
      </c>
      <c r="R250" s="64">
        <f>R252</f>
        <v>0</v>
      </c>
      <c r="S250" s="31">
        <f>R250</f>
        <v>0</v>
      </c>
      <c r="T250" s="86"/>
    </row>
    <row r="251" spans="1:20" s="42" customFormat="1" ht="12.75" customHeight="1">
      <c r="A251" s="225"/>
      <c r="B251" s="225"/>
      <c r="C251" s="98" t="s">
        <v>29</v>
      </c>
      <c r="D251" s="37"/>
      <c r="E251" s="37"/>
      <c r="F251" s="37"/>
      <c r="G251" s="44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31"/>
      <c r="T251" s="86"/>
    </row>
    <row r="252" spans="1:20" s="42" customFormat="1" ht="16.5" customHeight="1">
      <c r="A252" s="225"/>
      <c r="B252" s="225"/>
      <c r="C252" s="67" t="s">
        <v>52</v>
      </c>
      <c r="D252" s="52"/>
      <c r="E252" s="52"/>
      <c r="F252" s="52"/>
      <c r="G252" s="44">
        <v>611</v>
      </c>
      <c r="H252" s="65">
        <v>75</v>
      </c>
      <c r="I252" s="65">
        <v>75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5">
        <v>0</v>
      </c>
      <c r="P252" s="65">
        <v>0</v>
      </c>
      <c r="Q252" s="65">
        <v>0</v>
      </c>
      <c r="R252" s="65">
        <v>0</v>
      </c>
      <c r="S252" s="31">
        <f>R252</f>
        <v>0</v>
      </c>
      <c r="T252" s="86"/>
    </row>
    <row r="253" spans="1:21" s="42" customFormat="1" ht="23.25" customHeight="1">
      <c r="A253" s="253" t="s">
        <v>974</v>
      </c>
      <c r="B253" s="253" t="s">
        <v>812</v>
      </c>
      <c r="C253" s="67" t="s">
        <v>20</v>
      </c>
      <c r="D253" s="39" t="s">
        <v>41</v>
      </c>
      <c r="E253" s="39" t="s">
        <v>42</v>
      </c>
      <c r="F253" s="39" t="s">
        <v>312</v>
      </c>
      <c r="G253" s="40"/>
      <c r="H253" s="31">
        <f>H256+H255</f>
        <v>848.6</v>
      </c>
      <c r="I253" s="31">
        <f aca="true" t="shared" si="64" ref="I253:R253">I256+I255</f>
        <v>848.6</v>
      </c>
      <c r="J253" s="31">
        <f t="shared" si="64"/>
        <v>2848.2</v>
      </c>
      <c r="K253" s="31">
        <f t="shared" si="64"/>
        <v>0</v>
      </c>
      <c r="L253" s="31">
        <f t="shared" si="64"/>
        <v>2848.2</v>
      </c>
      <c r="M253" s="31">
        <f t="shared" si="64"/>
        <v>1121.94463</v>
      </c>
      <c r="N253" s="31">
        <f t="shared" si="64"/>
        <v>2848.485</v>
      </c>
      <c r="O253" s="31">
        <f t="shared" si="64"/>
        <v>2134.33409</v>
      </c>
      <c r="P253" s="31">
        <f t="shared" si="64"/>
        <v>2848.485</v>
      </c>
      <c r="Q253" s="31">
        <f t="shared" si="64"/>
        <v>2848.47563</v>
      </c>
      <c r="R253" s="31">
        <f t="shared" si="64"/>
        <v>3592</v>
      </c>
      <c r="S253" s="31">
        <f t="shared" si="46"/>
        <v>3592</v>
      </c>
      <c r="T253" s="86"/>
      <c r="U253" s="42">
        <v>91</v>
      </c>
    </row>
    <row r="254" spans="1:20" s="42" customFormat="1" ht="13.5" customHeight="1">
      <c r="A254" s="253"/>
      <c r="B254" s="253"/>
      <c r="C254" s="98" t="s">
        <v>29</v>
      </c>
      <c r="D254" s="48"/>
      <c r="E254" s="48"/>
      <c r="F254" s="48"/>
      <c r="G254" s="44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1"/>
      <c r="T254" s="86"/>
    </row>
    <row r="255" spans="1:20" s="42" customFormat="1" ht="13.5" customHeight="1">
      <c r="A255" s="253"/>
      <c r="B255" s="253"/>
      <c r="C255" s="222" t="s">
        <v>52</v>
      </c>
      <c r="D255" s="37"/>
      <c r="E255" s="37"/>
      <c r="F255" s="37"/>
      <c r="G255" s="44">
        <v>461</v>
      </c>
      <c r="H255" s="30">
        <v>825</v>
      </c>
      <c r="I255" s="30">
        <v>825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1">
        <f t="shared" si="46"/>
        <v>0</v>
      </c>
      <c r="T255" s="86"/>
    </row>
    <row r="256" spans="1:20" s="42" customFormat="1" ht="36.75" customHeight="1">
      <c r="A256" s="253"/>
      <c r="B256" s="253"/>
      <c r="C256" s="223"/>
      <c r="D256" s="48"/>
      <c r="E256" s="48"/>
      <c r="F256" s="48"/>
      <c r="G256" s="44">
        <v>612</v>
      </c>
      <c r="H256" s="30">
        <v>23.6</v>
      </c>
      <c r="I256" s="30">
        <v>23.6</v>
      </c>
      <c r="J256" s="30">
        <v>2848.2</v>
      </c>
      <c r="K256" s="30">
        <v>0</v>
      </c>
      <c r="L256" s="30">
        <v>2848.2</v>
      </c>
      <c r="M256" s="30">
        <v>1121.94463</v>
      </c>
      <c r="N256" s="30">
        <v>2848.485</v>
      </c>
      <c r="O256" s="30">
        <v>2134.33409</v>
      </c>
      <c r="P256" s="30">
        <v>2848.485</v>
      </c>
      <c r="Q256" s="30">
        <v>2848.47563</v>
      </c>
      <c r="R256" s="30">
        <f>3560+32</f>
        <v>3592</v>
      </c>
      <c r="S256" s="31">
        <f t="shared" si="46"/>
        <v>3592</v>
      </c>
      <c r="T256" s="86"/>
    </row>
    <row r="257" spans="1:20" s="50" customFormat="1" ht="22.5" customHeight="1">
      <c r="A257" s="224" t="s">
        <v>975</v>
      </c>
      <c r="B257" s="224" t="s">
        <v>976</v>
      </c>
      <c r="C257" s="69" t="s">
        <v>20</v>
      </c>
      <c r="D257" s="39" t="s">
        <v>41</v>
      </c>
      <c r="E257" s="39" t="s">
        <v>42</v>
      </c>
      <c r="F257" s="39" t="s">
        <v>942</v>
      </c>
      <c r="G257" s="39"/>
      <c r="H257" s="31">
        <f aca="true" t="shared" si="65" ref="H257:O257">H259</f>
        <v>0</v>
      </c>
      <c r="I257" s="31">
        <f t="shared" si="65"/>
        <v>0</v>
      </c>
      <c r="J257" s="31">
        <f t="shared" si="65"/>
        <v>0</v>
      </c>
      <c r="K257" s="31">
        <f t="shared" si="65"/>
        <v>0</v>
      </c>
      <c r="L257" s="31">
        <f t="shared" si="65"/>
        <v>0</v>
      </c>
      <c r="M257" s="31">
        <f t="shared" si="65"/>
        <v>0</v>
      </c>
      <c r="N257" s="31">
        <f t="shared" si="65"/>
        <v>0</v>
      </c>
      <c r="O257" s="31">
        <f t="shared" si="65"/>
        <v>0</v>
      </c>
      <c r="P257" s="31">
        <f>P259</f>
        <v>0</v>
      </c>
      <c r="Q257" s="31">
        <f>Q259</f>
        <v>0</v>
      </c>
      <c r="R257" s="31">
        <f>R259</f>
        <v>1818</v>
      </c>
      <c r="S257" s="31">
        <f t="shared" si="46"/>
        <v>1818</v>
      </c>
      <c r="T257" s="38"/>
    </row>
    <row r="258" spans="1:20" s="50" customFormat="1" ht="12.75">
      <c r="A258" s="225"/>
      <c r="B258" s="225"/>
      <c r="C258" s="67" t="s">
        <v>29</v>
      </c>
      <c r="D258" s="49"/>
      <c r="E258" s="49"/>
      <c r="F258" s="49"/>
      <c r="G258" s="49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1"/>
      <c r="T258" s="38"/>
    </row>
    <row r="259" spans="1:20" s="50" customFormat="1" ht="12.75" customHeight="1">
      <c r="A259" s="225"/>
      <c r="B259" s="225"/>
      <c r="C259" s="98" t="s">
        <v>107</v>
      </c>
      <c r="D259" s="63"/>
      <c r="E259" s="63"/>
      <c r="F259" s="63"/>
      <c r="G259" s="49" t="s">
        <v>129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f>1800+18</f>
        <v>1818</v>
      </c>
      <c r="S259" s="31">
        <f t="shared" si="46"/>
        <v>1818</v>
      </c>
      <c r="T259" s="38"/>
    </row>
    <row r="260" spans="1:20" s="42" customFormat="1" ht="23.25" customHeight="1">
      <c r="A260" s="224" t="s">
        <v>977</v>
      </c>
      <c r="B260" s="224" t="s">
        <v>701</v>
      </c>
      <c r="C260" s="69" t="s">
        <v>20</v>
      </c>
      <c r="D260" s="39" t="s">
        <v>41</v>
      </c>
      <c r="E260" s="39" t="s">
        <v>44</v>
      </c>
      <c r="F260" s="39" t="s">
        <v>591</v>
      </c>
      <c r="G260" s="40"/>
      <c r="H260" s="64">
        <f>H262</f>
        <v>428</v>
      </c>
      <c r="I260" s="64">
        <f aca="true" t="shared" si="66" ref="I260:R260">I262</f>
        <v>428</v>
      </c>
      <c r="J260" s="64">
        <f t="shared" si="66"/>
        <v>0</v>
      </c>
      <c r="K260" s="64">
        <f t="shared" si="66"/>
        <v>0</v>
      </c>
      <c r="L260" s="64">
        <f t="shared" si="66"/>
        <v>0</v>
      </c>
      <c r="M260" s="64">
        <f t="shared" si="66"/>
        <v>0</v>
      </c>
      <c r="N260" s="64">
        <f t="shared" si="66"/>
        <v>0</v>
      </c>
      <c r="O260" s="64">
        <f t="shared" si="66"/>
        <v>0</v>
      </c>
      <c r="P260" s="64">
        <f t="shared" si="66"/>
        <v>0</v>
      </c>
      <c r="Q260" s="64">
        <f t="shared" si="66"/>
        <v>0</v>
      </c>
      <c r="R260" s="64">
        <f t="shared" si="66"/>
        <v>0</v>
      </c>
      <c r="S260" s="31">
        <f>R260</f>
        <v>0</v>
      </c>
      <c r="T260" s="86"/>
    </row>
    <row r="261" spans="1:20" s="42" customFormat="1" ht="12.75" customHeight="1">
      <c r="A261" s="225"/>
      <c r="B261" s="225"/>
      <c r="C261" s="98" t="s">
        <v>29</v>
      </c>
      <c r="D261" s="37"/>
      <c r="E261" s="37"/>
      <c r="F261" s="37"/>
      <c r="G261" s="44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31"/>
      <c r="T261" s="86"/>
    </row>
    <row r="262" spans="1:20" s="42" customFormat="1" ht="16.5" customHeight="1">
      <c r="A262" s="225"/>
      <c r="B262" s="225"/>
      <c r="C262" s="67" t="s">
        <v>52</v>
      </c>
      <c r="D262" s="52"/>
      <c r="E262" s="52"/>
      <c r="F262" s="52"/>
      <c r="G262" s="44">
        <v>244</v>
      </c>
      <c r="H262" s="65">
        <v>428</v>
      </c>
      <c r="I262" s="65">
        <v>428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5">
        <v>0</v>
      </c>
      <c r="P262" s="65">
        <v>0</v>
      </c>
      <c r="Q262" s="65">
        <v>0</v>
      </c>
      <c r="R262" s="65">
        <v>0</v>
      </c>
      <c r="S262" s="31">
        <f>R262</f>
        <v>0</v>
      </c>
      <c r="T262" s="86"/>
    </row>
    <row r="263" spans="1:21" s="50" customFormat="1" ht="22.5" customHeight="1">
      <c r="A263" s="224" t="s">
        <v>978</v>
      </c>
      <c r="B263" s="224" t="s">
        <v>911</v>
      </c>
      <c r="C263" s="69" t="s">
        <v>20</v>
      </c>
      <c r="D263" s="39" t="s">
        <v>41</v>
      </c>
      <c r="E263" s="39" t="s">
        <v>54</v>
      </c>
      <c r="F263" s="39" t="s">
        <v>571</v>
      </c>
      <c r="G263" s="39"/>
      <c r="H263" s="31">
        <f>H266+H265</f>
        <v>1769.3</v>
      </c>
      <c r="I263" s="31">
        <f aca="true" t="shared" si="67" ref="I263:R263">I266+I265</f>
        <v>1769.3</v>
      </c>
      <c r="J263" s="31">
        <f t="shared" si="67"/>
        <v>0</v>
      </c>
      <c r="K263" s="31">
        <f t="shared" si="67"/>
        <v>0</v>
      </c>
      <c r="L263" s="31">
        <f t="shared" si="67"/>
        <v>0</v>
      </c>
      <c r="M263" s="31">
        <f t="shared" si="67"/>
        <v>0</v>
      </c>
      <c r="N263" s="31">
        <f t="shared" si="67"/>
        <v>0</v>
      </c>
      <c r="O263" s="31">
        <f t="shared" si="67"/>
        <v>0</v>
      </c>
      <c r="P263" s="31">
        <f t="shared" si="67"/>
        <v>105.775</v>
      </c>
      <c r="Q263" s="31">
        <f t="shared" si="67"/>
        <v>105.775</v>
      </c>
      <c r="R263" s="31">
        <f t="shared" si="67"/>
        <v>0</v>
      </c>
      <c r="S263" s="31">
        <f t="shared" si="46"/>
        <v>0</v>
      </c>
      <c r="T263" s="38"/>
      <c r="U263" s="50">
        <v>90</v>
      </c>
    </row>
    <row r="264" spans="1:20" s="50" customFormat="1" ht="12.75">
      <c r="A264" s="225"/>
      <c r="B264" s="225"/>
      <c r="C264" s="67" t="s">
        <v>29</v>
      </c>
      <c r="D264" s="49"/>
      <c r="E264" s="49"/>
      <c r="F264" s="49"/>
      <c r="G264" s="49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1"/>
      <c r="T264" s="38"/>
    </row>
    <row r="265" spans="1:20" s="50" customFormat="1" ht="12.75">
      <c r="A265" s="225"/>
      <c r="B265" s="225"/>
      <c r="C265" s="222" t="s">
        <v>107</v>
      </c>
      <c r="D265" s="230"/>
      <c r="E265" s="230"/>
      <c r="F265" s="230"/>
      <c r="G265" s="49" t="s">
        <v>101</v>
      </c>
      <c r="H265" s="30">
        <v>47.2</v>
      </c>
      <c r="I265" s="30">
        <v>47.2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1">
        <f t="shared" si="46"/>
        <v>0</v>
      </c>
      <c r="T265" s="38"/>
    </row>
    <row r="266" spans="1:20" s="50" customFormat="1" ht="12.75">
      <c r="A266" s="226"/>
      <c r="B266" s="226"/>
      <c r="C266" s="223"/>
      <c r="D266" s="231"/>
      <c r="E266" s="231"/>
      <c r="F266" s="231"/>
      <c r="G266" s="49" t="s">
        <v>129</v>
      </c>
      <c r="H266" s="30">
        <v>1722.1</v>
      </c>
      <c r="I266" s="30">
        <v>1722.1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105.775</v>
      </c>
      <c r="Q266" s="30">
        <v>105.775</v>
      </c>
      <c r="R266" s="30">
        <v>0</v>
      </c>
      <c r="S266" s="31">
        <f t="shared" si="46"/>
        <v>0</v>
      </c>
      <c r="T266" s="38"/>
    </row>
    <row r="267" spans="1:21" s="50" customFormat="1" ht="22.5" customHeight="1">
      <c r="A267" s="224" t="s">
        <v>979</v>
      </c>
      <c r="B267" s="224" t="s">
        <v>911</v>
      </c>
      <c r="C267" s="69" t="s">
        <v>20</v>
      </c>
      <c r="D267" s="39" t="s">
        <v>41</v>
      </c>
      <c r="E267" s="39" t="s">
        <v>42</v>
      </c>
      <c r="F267" s="39" t="s">
        <v>571</v>
      </c>
      <c r="G267" s="39"/>
      <c r="H267" s="31">
        <f aca="true" t="shared" si="68" ref="H267:O267">H271+H269+H270</f>
        <v>416.1</v>
      </c>
      <c r="I267" s="31">
        <f t="shared" si="68"/>
        <v>416.1</v>
      </c>
      <c r="J267" s="31">
        <f t="shared" si="68"/>
        <v>0</v>
      </c>
      <c r="K267" s="31">
        <f t="shared" si="68"/>
        <v>0</v>
      </c>
      <c r="L267" s="31">
        <f t="shared" si="68"/>
        <v>0</v>
      </c>
      <c r="M267" s="31">
        <f t="shared" si="68"/>
        <v>0</v>
      </c>
      <c r="N267" s="31">
        <f t="shared" si="68"/>
        <v>1121.948</v>
      </c>
      <c r="O267" s="31">
        <f t="shared" si="68"/>
        <v>0</v>
      </c>
      <c r="P267" s="31">
        <f>P271+P269+P270</f>
        <v>1062.5729999999999</v>
      </c>
      <c r="Q267" s="31">
        <f>Q271+Q269+Q270</f>
        <v>1062.5729999999999</v>
      </c>
      <c r="R267" s="31">
        <f>R271+R269+R270</f>
        <v>0</v>
      </c>
      <c r="S267" s="31">
        <f t="shared" si="46"/>
        <v>0</v>
      </c>
      <c r="T267" s="38"/>
      <c r="U267" s="50">
        <v>89</v>
      </c>
    </row>
    <row r="268" spans="1:20" s="50" customFormat="1" ht="12.75">
      <c r="A268" s="225"/>
      <c r="B268" s="225"/>
      <c r="C268" s="67" t="s">
        <v>29</v>
      </c>
      <c r="D268" s="49"/>
      <c r="E268" s="49"/>
      <c r="F268" s="49"/>
      <c r="G268" s="49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1"/>
      <c r="T268" s="38"/>
    </row>
    <row r="269" spans="1:20" s="50" customFormat="1" ht="12.75">
      <c r="A269" s="225"/>
      <c r="B269" s="225"/>
      <c r="C269" s="222" t="s">
        <v>107</v>
      </c>
      <c r="D269" s="230"/>
      <c r="E269" s="230"/>
      <c r="F269" s="230"/>
      <c r="G269" s="49" t="s">
        <v>102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1121.948</v>
      </c>
      <c r="O269" s="30">
        <v>0</v>
      </c>
      <c r="P269" s="30">
        <v>0</v>
      </c>
      <c r="Q269" s="30">
        <v>0</v>
      </c>
      <c r="R269" s="30">
        <v>0</v>
      </c>
      <c r="S269" s="31">
        <f t="shared" si="46"/>
        <v>0</v>
      </c>
      <c r="T269" s="38"/>
    </row>
    <row r="270" spans="1:20" s="50" customFormat="1" ht="12.75">
      <c r="A270" s="225"/>
      <c r="B270" s="225"/>
      <c r="C270" s="229"/>
      <c r="D270" s="232"/>
      <c r="E270" s="232"/>
      <c r="F270" s="232"/>
      <c r="G270" s="49" t="s">
        <v>101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502.538</v>
      </c>
      <c r="Q270" s="30">
        <v>502.538</v>
      </c>
      <c r="R270" s="30">
        <v>0</v>
      </c>
      <c r="S270" s="31">
        <f t="shared" si="46"/>
        <v>0</v>
      </c>
      <c r="T270" s="38"/>
    </row>
    <row r="271" spans="1:20" s="50" customFormat="1" ht="12.75">
      <c r="A271" s="226"/>
      <c r="B271" s="226"/>
      <c r="C271" s="223"/>
      <c r="D271" s="231"/>
      <c r="E271" s="231"/>
      <c r="F271" s="231"/>
      <c r="G271" s="49" t="s">
        <v>129</v>
      </c>
      <c r="H271" s="30">
        <v>416.1</v>
      </c>
      <c r="I271" s="30">
        <v>416.1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560.035</v>
      </c>
      <c r="Q271" s="30">
        <v>560.035</v>
      </c>
      <c r="R271" s="30">
        <v>0</v>
      </c>
      <c r="S271" s="31">
        <f t="shared" si="46"/>
        <v>0</v>
      </c>
      <c r="T271" s="38"/>
    </row>
    <row r="272" spans="1:20" s="50" customFormat="1" ht="22.5" customHeight="1">
      <c r="A272" s="224" t="s">
        <v>980</v>
      </c>
      <c r="B272" s="224" t="s">
        <v>700</v>
      </c>
      <c r="C272" s="69" t="s">
        <v>20</v>
      </c>
      <c r="D272" s="39" t="s">
        <v>41</v>
      </c>
      <c r="E272" s="39" t="s">
        <v>85</v>
      </c>
      <c r="F272" s="39" t="s">
        <v>571</v>
      </c>
      <c r="G272" s="39"/>
      <c r="H272" s="31">
        <f>H274</f>
        <v>77</v>
      </c>
      <c r="I272" s="31">
        <f aca="true" t="shared" si="69" ref="I272:S272">I274</f>
        <v>77</v>
      </c>
      <c r="J272" s="31">
        <f t="shared" si="69"/>
        <v>0</v>
      </c>
      <c r="K272" s="31">
        <f t="shared" si="69"/>
        <v>0</v>
      </c>
      <c r="L272" s="31">
        <f t="shared" si="69"/>
        <v>0</v>
      </c>
      <c r="M272" s="31">
        <f t="shared" si="69"/>
        <v>0</v>
      </c>
      <c r="N272" s="31">
        <f t="shared" si="69"/>
        <v>0</v>
      </c>
      <c r="O272" s="31">
        <f t="shared" si="69"/>
        <v>0</v>
      </c>
      <c r="P272" s="31">
        <f t="shared" si="69"/>
        <v>0</v>
      </c>
      <c r="Q272" s="31">
        <f t="shared" si="69"/>
        <v>0</v>
      </c>
      <c r="R272" s="31">
        <f t="shared" si="69"/>
        <v>0</v>
      </c>
      <c r="S272" s="31">
        <f t="shared" si="69"/>
        <v>0</v>
      </c>
      <c r="T272" s="38"/>
    </row>
    <row r="273" spans="1:20" s="50" customFormat="1" ht="12.75">
      <c r="A273" s="225"/>
      <c r="B273" s="225"/>
      <c r="C273" s="67" t="s">
        <v>29</v>
      </c>
      <c r="D273" s="49"/>
      <c r="E273" s="49"/>
      <c r="F273" s="49"/>
      <c r="G273" s="49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1"/>
      <c r="T273" s="38"/>
    </row>
    <row r="274" spans="1:20" s="50" customFormat="1" ht="12.75" customHeight="1">
      <c r="A274" s="225"/>
      <c r="B274" s="225"/>
      <c r="C274" s="98" t="s">
        <v>107</v>
      </c>
      <c r="D274" s="63"/>
      <c r="E274" s="63"/>
      <c r="F274" s="63"/>
      <c r="G274" s="49" t="s">
        <v>101</v>
      </c>
      <c r="H274" s="30">
        <v>77</v>
      </c>
      <c r="I274" s="30">
        <v>77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1">
        <f>R274</f>
        <v>0</v>
      </c>
      <c r="T274" s="38"/>
    </row>
    <row r="275" spans="1:20" s="42" customFormat="1" ht="23.25" customHeight="1">
      <c r="A275" s="224" t="s">
        <v>981</v>
      </c>
      <c r="B275" s="224" t="s">
        <v>944</v>
      </c>
      <c r="C275" s="67" t="s">
        <v>20</v>
      </c>
      <c r="D275" s="39" t="s">
        <v>41</v>
      </c>
      <c r="E275" s="39" t="s">
        <v>42</v>
      </c>
      <c r="F275" s="39" t="s">
        <v>943</v>
      </c>
      <c r="G275" s="40"/>
      <c r="H275" s="31">
        <f>H277</f>
        <v>0</v>
      </c>
      <c r="I275" s="31">
        <f aca="true" t="shared" si="70" ref="I275:R275">I277</f>
        <v>0</v>
      </c>
      <c r="J275" s="31">
        <f t="shared" si="70"/>
        <v>0</v>
      </c>
      <c r="K275" s="31">
        <f t="shared" si="70"/>
        <v>0</v>
      </c>
      <c r="L275" s="31">
        <f t="shared" si="70"/>
        <v>0</v>
      </c>
      <c r="M275" s="31">
        <f t="shared" si="70"/>
        <v>0</v>
      </c>
      <c r="N275" s="31">
        <f t="shared" si="70"/>
        <v>0</v>
      </c>
      <c r="O275" s="31">
        <f t="shared" si="70"/>
        <v>0</v>
      </c>
      <c r="P275" s="31">
        <f t="shared" si="70"/>
        <v>0</v>
      </c>
      <c r="Q275" s="31">
        <f t="shared" si="70"/>
        <v>0</v>
      </c>
      <c r="R275" s="31">
        <f t="shared" si="70"/>
        <v>2743.6</v>
      </c>
      <c r="S275" s="31">
        <f>R275</f>
        <v>2743.6</v>
      </c>
      <c r="T275" s="86"/>
    </row>
    <row r="276" spans="1:20" s="42" customFormat="1" ht="12.75" customHeight="1">
      <c r="A276" s="225"/>
      <c r="B276" s="225"/>
      <c r="C276" s="98" t="s">
        <v>29</v>
      </c>
      <c r="D276" s="37"/>
      <c r="E276" s="37"/>
      <c r="F276" s="37"/>
      <c r="G276" s="44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1"/>
      <c r="T276" s="86"/>
    </row>
    <row r="277" spans="1:20" s="42" customFormat="1" ht="24.75" customHeight="1">
      <c r="A277" s="226"/>
      <c r="B277" s="226"/>
      <c r="C277" s="67" t="s">
        <v>52</v>
      </c>
      <c r="D277" s="48"/>
      <c r="E277" s="48"/>
      <c r="F277" s="48"/>
      <c r="G277" s="44">
        <v>612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f>135.71+2578.49+29.4</f>
        <v>2743.6</v>
      </c>
      <c r="S277" s="31">
        <f>R277</f>
        <v>2743.6</v>
      </c>
      <c r="T277" s="86"/>
    </row>
    <row r="278" spans="1:20" s="42" customFormat="1" ht="23.25" customHeight="1">
      <c r="A278" s="224" t="s">
        <v>982</v>
      </c>
      <c r="B278" s="224" t="s">
        <v>636</v>
      </c>
      <c r="C278" s="67" t="s">
        <v>20</v>
      </c>
      <c r="D278" s="39" t="s">
        <v>41</v>
      </c>
      <c r="E278" s="39" t="s">
        <v>42</v>
      </c>
      <c r="F278" s="39" t="s">
        <v>637</v>
      </c>
      <c r="G278" s="40"/>
      <c r="H278" s="31">
        <f>H280</f>
        <v>3349.9</v>
      </c>
      <c r="I278" s="31">
        <f aca="true" t="shared" si="71" ref="I278:R278">I280</f>
        <v>3349.9</v>
      </c>
      <c r="J278" s="31">
        <f t="shared" si="71"/>
        <v>0</v>
      </c>
      <c r="K278" s="31">
        <f t="shared" si="71"/>
        <v>0</v>
      </c>
      <c r="L278" s="31">
        <f t="shared" si="71"/>
        <v>0</v>
      </c>
      <c r="M278" s="31">
        <f t="shared" si="71"/>
        <v>0</v>
      </c>
      <c r="N278" s="31">
        <f t="shared" si="71"/>
        <v>0</v>
      </c>
      <c r="O278" s="31">
        <f t="shared" si="71"/>
        <v>0</v>
      </c>
      <c r="P278" s="31">
        <f t="shared" si="71"/>
        <v>0</v>
      </c>
      <c r="Q278" s="31">
        <f t="shared" si="71"/>
        <v>0</v>
      </c>
      <c r="R278" s="31">
        <f t="shared" si="71"/>
        <v>0</v>
      </c>
      <c r="S278" s="31">
        <f aca="true" t="shared" si="72" ref="S278:S283">R278</f>
        <v>0</v>
      </c>
      <c r="T278" s="86"/>
    </row>
    <row r="279" spans="1:20" s="42" customFormat="1" ht="12.75" customHeight="1">
      <c r="A279" s="225"/>
      <c r="B279" s="225"/>
      <c r="C279" s="98" t="s">
        <v>29</v>
      </c>
      <c r="D279" s="37"/>
      <c r="E279" s="37"/>
      <c r="F279" s="37"/>
      <c r="G279" s="44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1"/>
      <c r="T279" s="86"/>
    </row>
    <row r="280" spans="1:20" s="42" customFormat="1" ht="24.75" customHeight="1">
      <c r="A280" s="226"/>
      <c r="B280" s="226"/>
      <c r="C280" s="67" t="s">
        <v>52</v>
      </c>
      <c r="D280" s="48"/>
      <c r="E280" s="48"/>
      <c r="F280" s="48"/>
      <c r="G280" s="44">
        <v>612</v>
      </c>
      <c r="H280" s="30">
        <v>3349.9</v>
      </c>
      <c r="I280" s="30">
        <v>3349.9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1">
        <f t="shared" si="72"/>
        <v>0</v>
      </c>
      <c r="T280" s="86"/>
    </row>
    <row r="281" spans="1:20" s="42" customFormat="1" ht="23.25" customHeight="1">
      <c r="A281" s="224" t="s">
        <v>983</v>
      </c>
      <c r="B281" s="224" t="s">
        <v>946</v>
      </c>
      <c r="C281" s="67" t="s">
        <v>20</v>
      </c>
      <c r="D281" s="39" t="s">
        <v>41</v>
      </c>
      <c r="E281" s="39" t="s">
        <v>42</v>
      </c>
      <c r="F281" s="39" t="s">
        <v>945</v>
      </c>
      <c r="G281" s="40"/>
      <c r="H281" s="31">
        <f>H283</f>
        <v>0</v>
      </c>
      <c r="I281" s="31">
        <f aca="true" t="shared" si="73" ref="I281:R281">I283</f>
        <v>0</v>
      </c>
      <c r="J281" s="31">
        <f t="shared" si="73"/>
        <v>0</v>
      </c>
      <c r="K281" s="31">
        <f t="shared" si="73"/>
        <v>0</v>
      </c>
      <c r="L281" s="31">
        <f t="shared" si="73"/>
        <v>0</v>
      </c>
      <c r="M281" s="31">
        <f t="shared" si="73"/>
        <v>0</v>
      </c>
      <c r="N281" s="31">
        <f t="shared" si="73"/>
        <v>0</v>
      </c>
      <c r="O281" s="31">
        <f t="shared" si="73"/>
        <v>0</v>
      </c>
      <c r="P281" s="31">
        <f t="shared" si="73"/>
        <v>0</v>
      </c>
      <c r="Q281" s="31">
        <f t="shared" si="73"/>
        <v>0</v>
      </c>
      <c r="R281" s="31">
        <f t="shared" si="73"/>
        <v>38.7</v>
      </c>
      <c r="S281" s="31">
        <f t="shared" si="72"/>
        <v>38.7</v>
      </c>
      <c r="T281" s="86"/>
    </row>
    <row r="282" spans="1:20" s="42" customFormat="1" ht="12.75" customHeight="1">
      <c r="A282" s="225"/>
      <c r="B282" s="225"/>
      <c r="C282" s="98" t="s">
        <v>29</v>
      </c>
      <c r="D282" s="37"/>
      <c r="E282" s="37"/>
      <c r="F282" s="37"/>
      <c r="G282" s="44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1"/>
      <c r="T282" s="86"/>
    </row>
    <row r="283" spans="1:20" s="42" customFormat="1" ht="24.75" customHeight="1">
      <c r="A283" s="226"/>
      <c r="B283" s="226"/>
      <c r="C283" s="67" t="s">
        <v>52</v>
      </c>
      <c r="D283" s="48"/>
      <c r="E283" s="48"/>
      <c r="F283" s="48"/>
      <c r="G283" s="44">
        <v>612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38.7</v>
      </c>
      <c r="S283" s="31">
        <f t="shared" si="72"/>
        <v>38.7</v>
      </c>
      <c r="T283" s="86"/>
    </row>
    <row r="284" spans="1:20" s="42" customFormat="1" ht="24.75" customHeight="1">
      <c r="A284" s="240" t="s">
        <v>37</v>
      </c>
      <c r="B284" s="225" t="s">
        <v>814</v>
      </c>
      <c r="C284" s="68" t="s">
        <v>20</v>
      </c>
      <c r="D284" s="45"/>
      <c r="E284" s="45"/>
      <c r="F284" s="45"/>
      <c r="G284" s="46"/>
      <c r="H284" s="73">
        <f>H286</f>
        <v>0</v>
      </c>
      <c r="I284" s="31">
        <f>I286</f>
        <v>0</v>
      </c>
      <c r="J284" s="31">
        <f aca="true" t="shared" si="74" ref="J284:R284">J286</f>
        <v>100</v>
      </c>
      <c r="K284" s="31">
        <f t="shared" si="74"/>
        <v>0</v>
      </c>
      <c r="L284" s="31">
        <f t="shared" si="74"/>
        <v>100</v>
      </c>
      <c r="M284" s="31">
        <f t="shared" si="74"/>
        <v>0</v>
      </c>
      <c r="N284" s="31">
        <f t="shared" si="74"/>
        <v>100</v>
      </c>
      <c r="O284" s="31">
        <f t="shared" si="74"/>
        <v>0</v>
      </c>
      <c r="P284" s="31">
        <f t="shared" si="74"/>
        <v>100</v>
      </c>
      <c r="Q284" s="31">
        <f t="shared" si="74"/>
        <v>100</v>
      </c>
      <c r="R284" s="31">
        <f t="shared" si="74"/>
        <v>100</v>
      </c>
      <c r="S284" s="31">
        <f aca="true" t="shared" si="75" ref="S284:S338">R284</f>
        <v>100</v>
      </c>
      <c r="T284" s="87"/>
    </row>
    <row r="285" spans="1:20" s="42" customFormat="1" ht="11.25" customHeight="1">
      <c r="A285" s="240"/>
      <c r="B285" s="225"/>
      <c r="C285" s="69" t="s">
        <v>29</v>
      </c>
      <c r="D285" s="45"/>
      <c r="E285" s="45"/>
      <c r="F285" s="45"/>
      <c r="G285" s="40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87"/>
    </row>
    <row r="286" spans="1:20" s="42" customFormat="1" ht="43.5" customHeight="1">
      <c r="A286" s="241"/>
      <c r="B286" s="226"/>
      <c r="C286" s="69" t="s">
        <v>52</v>
      </c>
      <c r="D286" s="45" t="s">
        <v>41</v>
      </c>
      <c r="E286" s="45" t="s">
        <v>86</v>
      </c>
      <c r="F286" s="45" t="s">
        <v>86</v>
      </c>
      <c r="G286" s="40" t="s">
        <v>86</v>
      </c>
      <c r="H286" s="31">
        <f>H287</f>
        <v>0</v>
      </c>
      <c r="I286" s="31">
        <f>I287</f>
        <v>0</v>
      </c>
      <c r="J286" s="31">
        <f aca="true" t="shared" si="76" ref="J286:R286">J287</f>
        <v>100</v>
      </c>
      <c r="K286" s="31">
        <f t="shared" si="76"/>
        <v>0</v>
      </c>
      <c r="L286" s="31">
        <f t="shared" si="76"/>
        <v>100</v>
      </c>
      <c r="M286" s="31">
        <f t="shared" si="76"/>
        <v>0</v>
      </c>
      <c r="N286" s="31">
        <f t="shared" si="76"/>
        <v>100</v>
      </c>
      <c r="O286" s="31">
        <f t="shared" si="76"/>
        <v>0</v>
      </c>
      <c r="P286" s="31">
        <f t="shared" si="76"/>
        <v>100</v>
      </c>
      <c r="Q286" s="31">
        <f t="shared" si="76"/>
        <v>100</v>
      </c>
      <c r="R286" s="31">
        <f t="shared" si="76"/>
        <v>100</v>
      </c>
      <c r="S286" s="31">
        <f t="shared" si="75"/>
        <v>100</v>
      </c>
      <c r="T286" s="87"/>
    </row>
    <row r="287" spans="1:21" s="42" customFormat="1" ht="24.75" customHeight="1">
      <c r="A287" s="224" t="s">
        <v>299</v>
      </c>
      <c r="B287" s="224" t="s">
        <v>813</v>
      </c>
      <c r="C287" s="67" t="s">
        <v>20</v>
      </c>
      <c r="D287" s="45" t="s">
        <v>41</v>
      </c>
      <c r="E287" s="45" t="s">
        <v>55</v>
      </c>
      <c r="F287" s="45" t="s">
        <v>206</v>
      </c>
      <c r="G287" s="40"/>
      <c r="H287" s="31">
        <f>H289</f>
        <v>0</v>
      </c>
      <c r="I287" s="31">
        <f aca="true" t="shared" si="77" ref="I287:R287">I289</f>
        <v>0</v>
      </c>
      <c r="J287" s="31">
        <f t="shared" si="77"/>
        <v>100</v>
      </c>
      <c r="K287" s="31">
        <f t="shared" si="77"/>
        <v>0</v>
      </c>
      <c r="L287" s="31">
        <f t="shared" si="77"/>
        <v>100</v>
      </c>
      <c r="M287" s="31">
        <f t="shared" si="77"/>
        <v>0</v>
      </c>
      <c r="N287" s="31">
        <f t="shared" si="77"/>
        <v>100</v>
      </c>
      <c r="O287" s="31">
        <f t="shared" si="77"/>
        <v>0</v>
      </c>
      <c r="P287" s="31">
        <f t="shared" si="77"/>
        <v>100</v>
      </c>
      <c r="Q287" s="31">
        <f t="shared" si="77"/>
        <v>100</v>
      </c>
      <c r="R287" s="31">
        <f t="shared" si="77"/>
        <v>100</v>
      </c>
      <c r="S287" s="31">
        <f t="shared" si="75"/>
        <v>100</v>
      </c>
      <c r="T287" s="86"/>
      <c r="U287" s="42">
        <v>88</v>
      </c>
    </row>
    <row r="288" spans="1:20" s="42" customFormat="1" ht="12" customHeight="1">
      <c r="A288" s="225"/>
      <c r="B288" s="225"/>
      <c r="C288" s="67" t="s">
        <v>29</v>
      </c>
      <c r="D288" s="48"/>
      <c r="E288" s="48"/>
      <c r="F288" s="48"/>
      <c r="G288" s="44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1"/>
      <c r="T288" s="86"/>
    </row>
    <row r="289" spans="1:20" s="42" customFormat="1" ht="21" customHeight="1">
      <c r="A289" s="226"/>
      <c r="B289" s="226"/>
      <c r="C289" s="98" t="s">
        <v>52</v>
      </c>
      <c r="D289" s="37"/>
      <c r="E289" s="37"/>
      <c r="F289" s="37"/>
      <c r="G289" s="44">
        <v>244</v>
      </c>
      <c r="H289" s="30">
        <v>0</v>
      </c>
      <c r="I289" s="30">
        <v>0</v>
      </c>
      <c r="J289" s="30">
        <v>100</v>
      </c>
      <c r="K289" s="30">
        <v>0</v>
      </c>
      <c r="L289" s="30">
        <v>100</v>
      </c>
      <c r="M289" s="30">
        <v>0</v>
      </c>
      <c r="N289" s="30">
        <v>100</v>
      </c>
      <c r="O289" s="30">
        <v>0</v>
      </c>
      <c r="P289" s="30">
        <v>100</v>
      </c>
      <c r="Q289" s="30">
        <v>100</v>
      </c>
      <c r="R289" s="30">
        <v>100</v>
      </c>
      <c r="S289" s="31">
        <f t="shared" si="75"/>
        <v>100</v>
      </c>
      <c r="T289" s="86"/>
    </row>
    <row r="290" spans="1:20" s="42" customFormat="1" ht="24.75" customHeight="1">
      <c r="A290" s="245" t="s">
        <v>66</v>
      </c>
      <c r="B290" s="225" t="s">
        <v>815</v>
      </c>
      <c r="C290" s="69" t="s">
        <v>20</v>
      </c>
      <c r="D290" s="41"/>
      <c r="E290" s="41"/>
      <c r="F290" s="41"/>
      <c r="G290" s="40"/>
      <c r="H290" s="31">
        <f>H292</f>
        <v>2135.7999999999997</v>
      </c>
      <c r="I290" s="31">
        <f>I292</f>
        <v>2135.7999999999997</v>
      </c>
      <c r="J290" s="31">
        <f aca="true" t="shared" si="78" ref="J290:R290">J292</f>
        <v>2072</v>
      </c>
      <c r="K290" s="31">
        <f t="shared" si="78"/>
        <v>0</v>
      </c>
      <c r="L290" s="31">
        <f t="shared" si="78"/>
        <v>2506.2000000000003</v>
      </c>
      <c r="M290" s="31">
        <f t="shared" si="78"/>
        <v>0</v>
      </c>
      <c r="N290" s="31">
        <f t="shared" si="78"/>
        <v>1725.645</v>
      </c>
      <c r="O290" s="31">
        <f t="shared" si="78"/>
        <v>1595.513</v>
      </c>
      <c r="P290" s="31">
        <f t="shared" si="78"/>
        <v>1595.545</v>
      </c>
      <c r="Q290" s="31">
        <f t="shared" si="78"/>
        <v>1595.513</v>
      </c>
      <c r="R290" s="31">
        <f t="shared" si="78"/>
        <v>2603.7</v>
      </c>
      <c r="S290" s="31">
        <f t="shared" si="75"/>
        <v>2603.7</v>
      </c>
      <c r="T290" s="87"/>
    </row>
    <row r="291" spans="1:20" s="42" customFormat="1" ht="24.75" customHeight="1">
      <c r="A291" s="245"/>
      <c r="B291" s="225"/>
      <c r="C291" s="69" t="s">
        <v>29</v>
      </c>
      <c r="D291" s="45"/>
      <c r="E291" s="45"/>
      <c r="F291" s="45"/>
      <c r="G291" s="40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87"/>
    </row>
    <row r="292" spans="1:20" s="42" customFormat="1" ht="52.5" customHeight="1">
      <c r="A292" s="245"/>
      <c r="B292" s="226"/>
      <c r="C292" s="69" t="s">
        <v>52</v>
      </c>
      <c r="D292" s="45" t="s">
        <v>41</v>
      </c>
      <c r="E292" s="45" t="s">
        <v>86</v>
      </c>
      <c r="F292" s="45" t="s">
        <v>86</v>
      </c>
      <c r="G292" s="40" t="s">
        <v>86</v>
      </c>
      <c r="H292" s="31">
        <f>H299+H303+H308+H311+H314+H293</f>
        <v>2135.7999999999997</v>
      </c>
      <c r="I292" s="31">
        <f aca="true" t="shared" si="79" ref="I292:S292">I299+I303+I308+I311+I314+I293</f>
        <v>2135.7999999999997</v>
      </c>
      <c r="J292" s="31">
        <f t="shared" si="79"/>
        <v>2072</v>
      </c>
      <c r="K292" s="31">
        <f t="shared" si="79"/>
        <v>0</v>
      </c>
      <c r="L292" s="31">
        <f t="shared" si="79"/>
        <v>2506.2000000000003</v>
      </c>
      <c r="M292" s="31">
        <f t="shared" si="79"/>
        <v>0</v>
      </c>
      <c r="N292" s="31">
        <f t="shared" si="79"/>
        <v>1725.645</v>
      </c>
      <c r="O292" s="31">
        <f t="shared" si="79"/>
        <v>1595.513</v>
      </c>
      <c r="P292" s="31">
        <f t="shared" si="79"/>
        <v>1595.545</v>
      </c>
      <c r="Q292" s="31">
        <f t="shared" si="79"/>
        <v>1595.513</v>
      </c>
      <c r="R292" s="31">
        <f t="shared" si="79"/>
        <v>2603.7</v>
      </c>
      <c r="S292" s="31">
        <f t="shared" si="79"/>
        <v>2603.7</v>
      </c>
      <c r="T292" s="87"/>
    </row>
    <row r="293" spans="1:20" s="42" customFormat="1" ht="24.75" customHeight="1">
      <c r="A293" s="224" t="s">
        <v>299</v>
      </c>
      <c r="B293" s="224" t="s">
        <v>948</v>
      </c>
      <c r="C293" s="100" t="s">
        <v>20</v>
      </c>
      <c r="D293" s="45" t="s">
        <v>41</v>
      </c>
      <c r="E293" s="45" t="s">
        <v>45</v>
      </c>
      <c r="F293" s="45" t="s">
        <v>947</v>
      </c>
      <c r="G293" s="46"/>
      <c r="H293" s="73">
        <f>H295+H296+H297+H298</f>
        <v>0</v>
      </c>
      <c r="I293" s="73">
        <f aca="true" t="shared" si="80" ref="I293:S293">I295+I296+I297+I298</f>
        <v>0</v>
      </c>
      <c r="J293" s="73">
        <f t="shared" si="80"/>
        <v>0</v>
      </c>
      <c r="K293" s="73">
        <f t="shared" si="80"/>
        <v>0</v>
      </c>
      <c r="L293" s="73">
        <f t="shared" si="80"/>
        <v>0</v>
      </c>
      <c r="M293" s="73">
        <f t="shared" si="80"/>
        <v>0</v>
      </c>
      <c r="N293" s="73">
        <f t="shared" si="80"/>
        <v>0</v>
      </c>
      <c r="O293" s="73">
        <f t="shared" si="80"/>
        <v>0</v>
      </c>
      <c r="P293" s="73">
        <f t="shared" si="80"/>
        <v>0</v>
      </c>
      <c r="Q293" s="73">
        <f t="shared" si="80"/>
        <v>0</v>
      </c>
      <c r="R293" s="73">
        <f t="shared" si="80"/>
        <v>2473.7</v>
      </c>
      <c r="S293" s="73">
        <f t="shared" si="80"/>
        <v>2473.7</v>
      </c>
      <c r="T293" s="88"/>
    </row>
    <row r="294" spans="1:20" s="42" customFormat="1" ht="11.25" customHeight="1">
      <c r="A294" s="225"/>
      <c r="B294" s="225"/>
      <c r="C294" s="67" t="s">
        <v>29</v>
      </c>
      <c r="D294" s="53"/>
      <c r="E294" s="53"/>
      <c r="F294" s="53"/>
      <c r="G294" s="44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1"/>
      <c r="T294" s="86"/>
    </row>
    <row r="295" spans="1:20" s="42" customFormat="1" ht="12.75" customHeight="1">
      <c r="A295" s="225"/>
      <c r="B295" s="225"/>
      <c r="C295" s="233" t="s">
        <v>52</v>
      </c>
      <c r="D295" s="249"/>
      <c r="E295" s="249"/>
      <c r="F295" s="249"/>
      <c r="G295" s="44">
        <v>111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37.17358</v>
      </c>
      <c r="S295" s="31">
        <f t="shared" si="75"/>
        <v>37.17358</v>
      </c>
      <c r="T295" s="86"/>
    </row>
    <row r="296" spans="1:20" s="42" customFormat="1" ht="12.75">
      <c r="A296" s="225"/>
      <c r="B296" s="225"/>
      <c r="C296" s="260"/>
      <c r="D296" s="250"/>
      <c r="E296" s="250"/>
      <c r="F296" s="250"/>
      <c r="G296" s="44">
        <v>119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11.22642</v>
      </c>
      <c r="S296" s="31">
        <f t="shared" si="75"/>
        <v>11.22642</v>
      </c>
      <c r="T296" s="86"/>
    </row>
    <row r="297" spans="1:20" s="42" customFormat="1" ht="12.75">
      <c r="A297" s="225"/>
      <c r="B297" s="225"/>
      <c r="C297" s="260"/>
      <c r="D297" s="250"/>
      <c r="E297" s="250"/>
      <c r="F297" s="250"/>
      <c r="G297" s="44">
        <v>323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726.1</v>
      </c>
      <c r="S297" s="31">
        <f t="shared" si="75"/>
        <v>726.1</v>
      </c>
      <c r="T297" s="86"/>
    </row>
    <row r="298" spans="1:20" s="42" customFormat="1" ht="12.75">
      <c r="A298" s="226"/>
      <c r="B298" s="226"/>
      <c r="C298" s="234"/>
      <c r="D298" s="251"/>
      <c r="E298" s="251"/>
      <c r="F298" s="251"/>
      <c r="G298" s="44">
        <v>612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1699.2</v>
      </c>
      <c r="S298" s="31">
        <f t="shared" si="75"/>
        <v>1699.2</v>
      </c>
      <c r="T298" s="86"/>
    </row>
    <row r="299" spans="1:21" s="174" customFormat="1" ht="24.75" customHeight="1">
      <c r="A299" s="224" t="s">
        <v>244</v>
      </c>
      <c r="B299" s="224" t="s">
        <v>816</v>
      </c>
      <c r="C299" s="67" t="s">
        <v>20</v>
      </c>
      <c r="D299" s="45" t="s">
        <v>41</v>
      </c>
      <c r="E299" s="45" t="s">
        <v>45</v>
      </c>
      <c r="F299" s="45" t="s">
        <v>202</v>
      </c>
      <c r="G299" s="40"/>
      <c r="H299" s="31">
        <f>H301+H302</f>
        <v>1253.3</v>
      </c>
      <c r="I299" s="31">
        <f aca="true" t="shared" si="81" ref="I299:R299">I301+I302</f>
        <v>1253.3</v>
      </c>
      <c r="J299" s="31">
        <f t="shared" si="81"/>
        <v>1303.7</v>
      </c>
      <c r="K299" s="31">
        <f t="shared" si="81"/>
        <v>0</v>
      </c>
      <c r="L299" s="31">
        <f t="shared" si="81"/>
        <v>1737.9</v>
      </c>
      <c r="M299" s="31">
        <f t="shared" si="81"/>
        <v>0</v>
      </c>
      <c r="N299" s="31">
        <f t="shared" si="81"/>
        <v>1573.9</v>
      </c>
      <c r="O299" s="31">
        <f t="shared" si="81"/>
        <v>1481.868</v>
      </c>
      <c r="P299" s="31">
        <f t="shared" si="81"/>
        <v>1481.9</v>
      </c>
      <c r="Q299" s="31">
        <f t="shared" si="81"/>
        <v>1481.868</v>
      </c>
      <c r="R299" s="31">
        <f t="shared" si="81"/>
        <v>0</v>
      </c>
      <c r="S299" s="31">
        <f t="shared" si="75"/>
        <v>0</v>
      </c>
      <c r="T299" s="86"/>
      <c r="U299" s="174">
        <v>87</v>
      </c>
    </row>
    <row r="300" spans="1:20" s="174" customFormat="1" ht="11.25" customHeight="1">
      <c r="A300" s="225"/>
      <c r="B300" s="225"/>
      <c r="C300" s="67" t="s">
        <v>29</v>
      </c>
      <c r="D300" s="37"/>
      <c r="E300" s="37"/>
      <c r="F300" s="37"/>
      <c r="G300" s="44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1"/>
      <c r="T300" s="86"/>
    </row>
    <row r="301" spans="1:20" s="174" customFormat="1" ht="12.75" customHeight="1">
      <c r="A301" s="225"/>
      <c r="B301" s="225"/>
      <c r="C301" s="222" t="s">
        <v>52</v>
      </c>
      <c r="D301" s="249"/>
      <c r="E301" s="249"/>
      <c r="F301" s="249"/>
      <c r="G301" s="44">
        <v>244</v>
      </c>
      <c r="H301" s="30">
        <v>143.7</v>
      </c>
      <c r="I301" s="30">
        <v>143.7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1">
        <f t="shared" si="75"/>
        <v>0</v>
      </c>
      <c r="T301" s="86"/>
    </row>
    <row r="302" spans="1:20" s="174" customFormat="1" ht="12.75">
      <c r="A302" s="226"/>
      <c r="B302" s="226"/>
      <c r="C302" s="223"/>
      <c r="D302" s="251"/>
      <c r="E302" s="251"/>
      <c r="F302" s="251"/>
      <c r="G302" s="44">
        <v>612</v>
      </c>
      <c r="H302" s="30">
        <v>1109.6</v>
      </c>
      <c r="I302" s="30">
        <v>1109.6</v>
      </c>
      <c r="J302" s="30">
        <v>1303.7</v>
      </c>
      <c r="K302" s="30">
        <v>0</v>
      </c>
      <c r="L302" s="30">
        <v>1737.9</v>
      </c>
      <c r="M302" s="30">
        <v>0</v>
      </c>
      <c r="N302" s="30">
        <v>1573.9</v>
      </c>
      <c r="O302" s="30">
        <v>1481.868</v>
      </c>
      <c r="P302" s="30">
        <v>1481.9</v>
      </c>
      <c r="Q302" s="30">
        <v>1481.868</v>
      </c>
      <c r="R302" s="30">
        <v>0</v>
      </c>
      <c r="S302" s="31">
        <f t="shared" si="75"/>
        <v>0</v>
      </c>
      <c r="T302" s="86"/>
    </row>
    <row r="303" spans="1:20" s="42" customFormat="1" ht="24.75" customHeight="1">
      <c r="A303" s="224" t="s">
        <v>300</v>
      </c>
      <c r="B303" s="224" t="s">
        <v>817</v>
      </c>
      <c r="C303" s="100" t="s">
        <v>20</v>
      </c>
      <c r="D303" s="45" t="s">
        <v>41</v>
      </c>
      <c r="E303" s="45" t="s">
        <v>45</v>
      </c>
      <c r="F303" s="45" t="s">
        <v>203</v>
      </c>
      <c r="G303" s="46"/>
      <c r="H303" s="73">
        <f aca="true" t="shared" si="82" ref="H303:O303">H305+H306+H307</f>
        <v>536.9</v>
      </c>
      <c r="I303" s="73">
        <f t="shared" si="82"/>
        <v>536.9</v>
      </c>
      <c r="J303" s="73">
        <f t="shared" si="82"/>
        <v>638.3000000000001</v>
      </c>
      <c r="K303" s="73">
        <f t="shared" si="82"/>
        <v>0</v>
      </c>
      <c r="L303" s="73">
        <f t="shared" si="82"/>
        <v>638.3000000000001</v>
      </c>
      <c r="M303" s="73">
        <f t="shared" si="82"/>
        <v>0</v>
      </c>
      <c r="N303" s="73">
        <f t="shared" si="82"/>
        <v>38.1</v>
      </c>
      <c r="O303" s="73">
        <f t="shared" si="82"/>
        <v>0</v>
      </c>
      <c r="P303" s="73">
        <f>P305+P306+P307</f>
        <v>0</v>
      </c>
      <c r="Q303" s="73">
        <f>Q305+Q306+Q307</f>
        <v>0</v>
      </c>
      <c r="R303" s="73">
        <f>R305+R306+R307</f>
        <v>0</v>
      </c>
      <c r="S303" s="31">
        <f t="shared" si="75"/>
        <v>0</v>
      </c>
      <c r="T303" s="88"/>
    </row>
    <row r="304" spans="1:20" s="42" customFormat="1" ht="11.25" customHeight="1">
      <c r="A304" s="225"/>
      <c r="B304" s="225"/>
      <c r="C304" s="67" t="s">
        <v>29</v>
      </c>
      <c r="D304" s="53"/>
      <c r="E304" s="53"/>
      <c r="F304" s="53"/>
      <c r="G304" s="44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1"/>
      <c r="T304" s="86"/>
    </row>
    <row r="305" spans="1:20" s="42" customFormat="1" ht="12.75">
      <c r="A305" s="225"/>
      <c r="B305" s="225"/>
      <c r="C305" s="222" t="s">
        <v>52</v>
      </c>
      <c r="D305" s="249"/>
      <c r="E305" s="249"/>
      <c r="F305" s="249"/>
      <c r="G305" s="44">
        <v>111</v>
      </c>
      <c r="H305" s="30">
        <v>0</v>
      </c>
      <c r="I305" s="30">
        <v>0</v>
      </c>
      <c r="J305" s="30">
        <v>29.3</v>
      </c>
      <c r="K305" s="30">
        <v>0</v>
      </c>
      <c r="L305" s="30">
        <v>29.3</v>
      </c>
      <c r="M305" s="30">
        <v>0</v>
      </c>
      <c r="N305" s="30">
        <v>29.3</v>
      </c>
      <c r="O305" s="30">
        <v>0</v>
      </c>
      <c r="P305" s="30">
        <v>0</v>
      </c>
      <c r="Q305" s="30">
        <v>0</v>
      </c>
      <c r="R305" s="30">
        <v>0</v>
      </c>
      <c r="S305" s="31">
        <f t="shared" si="75"/>
        <v>0</v>
      </c>
      <c r="T305" s="86"/>
    </row>
    <row r="306" spans="1:20" s="42" customFormat="1" ht="12.75">
      <c r="A306" s="225"/>
      <c r="B306" s="225"/>
      <c r="C306" s="229"/>
      <c r="D306" s="250"/>
      <c r="E306" s="250"/>
      <c r="F306" s="250"/>
      <c r="G306" s="44">
        <v>119</v>
      </c>
      <c r="H306" s="30">
        <v>0</v>
      </c>
      <c r="I306" s="30">
        <v>0</v>
      </c>
      <c r="J306" s="30">
        <v>8.8</v>
      </c>
      <c r="K306" s="30">
        <v>0</v>
      </c>
      <c r="L306" s="30">
        <v>8.8</v>
      </c>
      <c r="M306" s="30">
        <v>0</v>
      </c>
      <c r="N306" s="30">
        <v>8.8</v>
      </c>
      <c r="O306" s="30">
        <v>0</v>
      </c>
      <c r="P306" s="30">
        <v>0</v>
      </c>
      <c r="Q306" s="30">
        <v>0</v>
      </c>
      <c r="R306" s="30">
        <v>0</v>
      </c>
      <c r="S306" s="31">
        <f t="shared" si="75"/>
        <v>0</v>
      </c>
      <c r="T306" s="86"/>
    </row>
    <row r="307" spans="1:20" s="42" customFormat="1" ht="12.75">
      <c r="A307" s="226"/>
      <c r="B307" s="226"/>
      <c r="C307" s="223"/>
      <c r="D307" s="251"/>
      <c r="E307" s="251"/>
      <c r="F307" s="251"/>
      <c r="G307" s="44">
        <v>323</v>
      </c>
      <c r="H307" s="30">
        <v>536.9</v>
      </c>
      <c r="I307" s="30">
        <v>536.9</v>
      </c>
      <c r="J307" s="30">
        <v>600.2</v>
      </c>
      <c r="K307" s="30">
        <v>0</v>
      </c>
      <c r="L307" s="30">
        <v>600.2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1">
        <f t="shared" si="75"/>
        <v>0</v>
      </c>
      <c r="T307" s="86"/>
    </row>
    <row r="308" spans="1:21" s="42" customFormat="1" ht="24.75" customHeight="1">
      <c r="A308" s="224" t="s">
        <v>301</v>
      </c>
      <c r="B308" s="224" t="s">
        <v>818</v>
      </c>
      <c r="C308" s="67" t="s">
        <v>20</v>
      </c>
      <c r="D308" s="45" t="s">
        <v>41</v>
      </c>
      <c r="E308" s="45" t="s">
        <v>45</v>
      </c>
      <c r="F308" s="45" t="s">
        <v>65</v>
      </c>
      <c r="G308" s="40"/>
      <c r="H308" s="31">
        <f>H310</f>
        <v>126.1</v>
      </c>
      <c r="I308" s="31">
        <f>I310</f>
        <v>126.1</v>
      </c>
      <c r="J308" s="31">
        <f aca="true" t="shared" si="83" ref="J308:R308">J310</f>
        <v>130</v>
      </c>
      <c r="K308" s="31">
        <f t="shared" si="83"/>
        <v>0</v>
      </c>
      <c r="L308" s="31">
        <f t="shared" si="83"/>
        <v>130</v>
      </c>
      <c r="M308" s="31">
        <f t="shared" si="83"/>
        <v>0</v>
      </c>
      <c r="N308" s="31">
        <f t="shared" si="83"/>
        <v>113.645</v>
      </c>
      <c r="O308" s="31">
        <f t="shared" si="83"/>
        <v>113.645</v>
      </c>
      <c r="P308" s="31">
        <f t="shared" si="83"/>
        <v>113.645</v>
      </c>
      <c r="Q308" s="31">
        <f t="shared" si="83"/>
        <v>113.645</v>
      </c>
      <c r="R308" s="31">
        <f t="shared" si="83"/>
        <v>130</v>
      </c>
      <c r="S308" s="31">
        <f t="shared" si="75"/>
        <v>130</v>
      </c>
      <c r="T308" s="86"/>
      <c r="U308" s="42">
        <v>86</v>
      </c>
    </row>
    <row r="309" spans="1:20" s="42" customFormat="1" ht="12" customHeight="1">
      <c r="A309" s="225"/>
      <c r="B309" s="225"/>
      <c r="C309" s="67" t="s">
        <v>29</v>
      </c>
      <c r="D309" s="53"/>
      <c r="E309" s="53"/>
      <c r="F309" s="53"/>
      <c r="G309" s="44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1"/>
      <c r="T309" s="86"/>
    </row>
    <row r="310" spans="1:20" s="42" customFormat="1" ht="24.75" customHeight="1">
      <c r="A310" s="226"/>
      <c r="B310" s="226"/>
      <c r="C310" s="98" t="s">
        <v>52</v>
      </c>
      <c r="D310" s="48"/>
      <c r="E310" s="48"/>
      <c r="F310" s="48"/>
      <c r="G310" s="44">
        <v>244</v>
      </c>
      <c r="H310" s="30">
        <v>126.1</v>
      </c>
      <c r="I310" s="30">
        <v>126.1</v>
      </c>
      <c r="J310" s="30">
        <v>130</v>
      </c>
      <c r="K310" s="30">
        <v>0</v>
      </c>
      <c r="L310" s="30">
        <v>130</v>
      </c>
      <c r="M310" s="30">
        <v>0</v>
      </c>
      <c r="N310" s="30">
        <v>113.645</v>
      </c>
      <c r="O310" s="30">
        <v>113.645</v>
      </c>
      <c r="P310" s="30">
        <v>113.645</v>
      </c>
      <c r="Q310" s="30">
        <v>113.645</v>
      </c>
      <c r="R310" s="30">
        <v>130</v>
      </c>
      <c r="S310" s="31">
        <f t="shared" si="75"/>
        <v>130</v>
      </c>
      <c r="T310" s="86"/>
    </row>
    <row r="311" spans="1:20" s="42" customFormat="1" ht="21.75" customHeight="1">
      <c r="A311" s="224" t="s">
        <v>436</v>
      </c>
      <c r="B311" s="224" t="s">
        <v>315</v>
      </c>
      <c r="C311" s="67" t="s">
        <v>20</v>
      </c>
      <c r="D311" s="45" t="s">
        <v>41</v>
      </c>
      <c r="E311" s="45" t="s">
        <v>45</v>
      </c>
      <c r="F311" s="45" t="s">
        <v>205</v>
      </c>
      <c r="G311" s="40"/>
      <c r="H311" s="31">
        <f>H313</f>
        <v>157.7</v>
      </c>
      <c r="I311" s="31">
        <f>I313</f>
        <v>157.7</v>
      </c>
      <c r="J311" s="31">
        <f aca="true" t="shared" si="84" ref="J311:R311">J313</f>
        <v>0</v>
      </c>
      <c r="K311" s="31">
        <f t="shared" si="84"/>
        <v>0</v>
      </c>
      <c r="L311" s="31">
        <f t="shared" si="84"/>
        <v>0</v>
      </c>
      <c r="M311" s="31">
        <f t="shared" si="84"/>
        <v>0</v>
      </c>
      <c r="N311" s="31">
        <f t="shared" si="84"/>
        <v>0</v>
      </c>
      <c r="O311" s="31">
        <f t="shared" si="84"/>
        <v>0</v>
      </c>
      <c r="P311" s="31">
        <f t="shared" si="84"/>
        <v>0</v>
      </c>
      <c r="Q311" s="31">
        <f t="shared" si="84"/>
        <v>0</v>
      </c>
      <c r="R311" s="31">
        <f t="shared" si="84"/>
        <v>0</v>
      </c>
      <c r="S311" s="31">
        <f>R311</f>
        <v>0</v>
      </c>
      <c r="T311" s="86"/>
    </row>
    <row r="312" spans="1:20" s="42" customFormat="1" ht="11.25" customHeight="1">
      <c r="A312" s="225"/>
      <c r="B312" s="225"/>
      <c r="C312" s="98" t="s">
        <v>29</v>
      </c>
      <c r="D312" s="53"/>
      <c r="E312" s="53"/>
      <c r="F312" s="53"/>
      <c r="G312" s="4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1"/>
      <c r="T312" s="86"/>
    </row>
    <row r="313" spans="1:20" s="42" customFormat="1" ht="16.5" customHeight="1">
      <c r="A313" s="225"/>
      <c r="B313" s="225"/>
      <c r="C313" s="98" t="s">
        <v>52</v>
      </c>
      <c r="D313" s="48"/>
      <c r="E313" s="48"/>
      <c r="F313" s="48"/>
      <c r="G313" s="44">
        <v>323</v>
      </c>
      <c r="H313" s="30">
        <v>157.7</v>
      </c>
      <c r="I313" s="30">
        <v>157.7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1">
        <f>R313</f>
        <v>0</v>
      </c>
      <c r="T313" s="86"/>
    </row>
    <row r="314" spans="1:20" s="42" customFormat="1" ht="24.75" customHeight="1">
      <c r="A314" s="253" t="s">
        <v>437</v>
      </c>
      <c r="B314" s="224" t="s">
        <v>702</v>
      </c>
      <c r="C314" s="67" t="s">
        <v>20</v>
      </c>
      <c r="D314" s="45" t="s">
        <v>41</v>
      </c>
      <c r="E314" s="45" t="s">
        <v>45</v>
      </c>
      <c r="F314" s="45" t="s">
        <v>204</v>
      </c>
      <c r="G314" s="40"/>
      <c r="H314" s="31">
        <f>H316</f>
        <v>61.8</v>
      </c>
      <c r="I314" s="31">
        <f>I316</f>
        <v>61.8</v>
      </c>
      <c r="J314" s="31">
        <f aca="true" t="shared" si="85" ref="J314:R314">J316</f>
        <v>0</v>
      </c>
      <c r="K314" s="31">
        <f t="shared" si="85"/>
        <v>0</v>
      </c>
      <c r="L314" s="31">
        <f t="shared" si="85"/>
        <v>0</v>
      </c>
      <c r="M314" s="31">
        <f t="shared" si="85"/>
        <v>0</v>
      </c>
      <c r="N314" s="31">
        <f t="shared" si="85"/>
        <v>0</v>
      </c>
      <c r="O314" s="31">
        <f t="shared" si="85"/>
        <v>0</v>
      </c>
      <c r="P314" s="31">
        <f t="shared" si="85"/>
        <v>0</v>
      </c>
      <c r="Q314" s="31">
        <f t="shared" si="85"/>
        <v>0</v>
      </c>
      <c r="R314" s="31">
        <f t="shared" si="85"/>
        <v>0</v>
      </c>
      <c r="S314" s="31">
        <f t="shared" si="75"/>
        <v>0</v>
      </c>
      <c r="T314" s="86"/>
    </row>
    <row r="315" spans="1:20" s="42" customFormat="1" ht="11.25" customHeight="1">
      <c r="A315" s="253"/>
      <c r="B315" s="225"/>
      <c r="C315" s="98" t="s">
        <v>29</v>
      </c>
      <c r="D315" s="37"/>
      <c r="E315" s="37"/>
      <c r="F315" s="37"/>
      <c r="G315" s="44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1"/>
      <c r="T315" s="86"/>
    </row>
    <row r="316" spans="1:20" s="42" customFormat="1" ht="18.75" customHeight="1">
      <c r="A316" s="253"/>
      <c r="B316" s="225"/>
      <c r="C316" s="98" t="s">
        <v>52</v>
      </c>
      <c r="D316" s="48"/>
      <c r="E316" s="48"/>
      <c r="F316" s="48"/>
      <c r="G316" s="44">
        <v>244</v>
      </c>
      <c r="H316" s="30">
        <v>61.8</v>
      </c>
      <c r="I316" s="30">
        <v>61.8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1">
        <f t="shared" si="75"/>
        <v>0</v>
      </c>
      <c r="T316" s="86"/>
    </row>
    <row r="317" spans="1:20" s="42" customFormat="1" ht="24" customHeight="1">
      <c r="A317" s="239" t="s">
        <v>67</v>
      </c>
      <c r="B317" s="224" t="s">
        <v>819</v>
      </c>
      <c r="C317" s="69" t="s">
        <v>20</v>
      </c>
      <c r="D317" s="47"/>
      <c r="E317" s="47"/>
      <c r="F317" s="47"/>
      <c r="G317" s="40"/>
      <c r="H317" s="31">
        <f>H319</f>
        <v>9351.9</v>
      </c>
      <c r="I317" s="31">
        <f>I319</f>
        <v>9349.6</v>
      </c>
      <c r="J317" s="31">
        <f aca="true" t="shared" si="86" ref="J317:O317">J319</f>
        <v>4955.043</v>
      </c>
      <c r="K317" s="31">
        <f t="shared" si="86"/>
        <v>673.748</v>
      </c>
      <c r="L317" s="31">
        <f t="shared" si="86"/>
        <v>12804.280929999999</v>
      </c>
      <c r="M317" s="31">
        <f t="shared" si="86"/>
        <v>1473.748</v>
      </c>
      <c r="N317" s="31">
        <f t="shared" si="86"/>
        <v>12383.87413</v>
      </c>
      <c r="O317" s="31">
        <f t="shared" si="86"/>
        <v>2662.11403</v>
      </c>
      <c r="P317" s="31">
        <f>P319</f>
        <v>11831.71156</v>
      </c>
      <c r="Q317" s="31">
        <f>Q319</f>
        <v>8916.99156</v>
      </c>
      <c r="R317" s="31">
        <f>R319</f>
        <v>2000</v>
      </c>
      <c r="S317" s="31">
        <f t="shared" si="75"/>
        <v>2000</v>
      </c>
      <c r="T317" s="87"/>
    </row>
    <row r="318" spans="1:20" s="42" customFormat="1" ht="12" customHeight="1">
      <c r="A318" s="240"/>
      <c r="B318" s="225"/>
      <c r="C318" s="69" t="s">
        <v>29</v>
      </c>
      <c r="D318" s="41"/>
      <c r="E318" s="41"/>
      <c r="F318" s="41"/>
      <c r="G318" s="40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87"/>
    </row>
    <row r="319" spans="1:20" s="42" customFormat="1" ht="54.75" customHeight="1">
      <c r="A319" s="241"/>
      <c r="B319" s="226"/>
      <c r="C319" s="69" t="s">
        <v>52</v>
      </c>
      <c r="D319" s="45" t="s">
        <v>41</v>
      </c>
      <c r="E319" s="45" t="s">
        <v>86</v>
      </c>
      <c r="F319" s="47" t="s">
        <v>86</v>
      </c>
      <c r="G319" s="40" t="s">
        <v>86</v>
      </c>
      <c r="H319" s="31">
        <f aca="true" t="shared" si="87" ref="H319:O319">H334+H338+H320+H325+H331+H328</f>
        <v>9351.9</v>
      </c>
      <c r="I319" s="31">
        <f t="shared" si="87"/>
        <v>9349.6</v>
      </c>
      <c r="J319" s="31">
        <f t="shared" si="87"/>
        <v>4955.043</v>
      </c>
      <c r="K319" s="31">
        <f t="shared" si="87"/>
        <v>673.748</v>
      </c>
      <c r="L319" s="31">
        <f t="shared" si="87"/>
        <v>12804.280929999999</v>
      </c>
      <c r="M319" s="31">
        <f t="shared" si="87"/>
        <v>1473.748</v>
      </c>
      <c r="N319" s="31">
        <f t="shared" si="87"/>
        <v>12383.87413</v>
      </c>
      <c r="O319" s="31">
        <f t="shared" si="87"/>
        <v>2662.11403</v>
      </c>
      <c r="P319" s="31">
        <f>P334+P338+P320+P325+P331+P328</f>
        <v>11831.71156</v>
      </c>
      <c r="Q319" s="31">
        <f>Q334+Q338+Q320+Q325+Q331+Q328</f>
        <v>8916.99156</v>
      </c>
      <c r="R319" s="31">
        <f>R334+R338+R320+R325+R331+R328</f>
        <v>2000</v>
      </c>
      <c r="S319" s="31">
        <f t="shared" si="75"/>
        <v>2000</v>
      </c>
      <c r="T319" s="87"/>
    </row>
    <row r="320" spans="1:21" s="42" customFormat="1" ht="24.75" customHeight="1">
      <c r="A320" s="224" t="s">
        <v>299</v>
      </c>
      <c r="B320" s="224" t="s">
        <v>820</v>
      </c>
      <c r="C320" s="67" t="s">
        <v>20</v>
      </c>
      <c r="D320" s="45" t="s">
        <v>41</v>
      </c>
      <c r="E320" s="45" t="s">
        <v>54</v>
      </c>
      <c r="F320" s="45" t="s">
        <v>565</v>
      </c>
      <c r="G320" s="40"/>
      <c r="H320" s="31">
        <f aca="true" t="shared" si="88" ref="H320:M320">H324+H322+H323</f>
        <v>0</v>
      </c>
      <c r="I320" s="31">
        <f t="shared" si="88"/>
        <v>0</v>
      </c>
      <c r="J320" s="31">
        <f t="shared" si="88"/>
        <v>4181.295</v>
      </c>
      <c r="K320" s="31">
        <f t="shared" si="88"/>
        <v>0</v>
      </c>
      <c r="L320" s="31">
        <f t="shared" si="88"/>
        <v>2392.80893</v>
      </c>
      <c r="M320" s="31">
        <f t="shared" si="88"/>
        <v>305</v>
      </c>
      <c r="N320" s="31">
        <f>N324+N322+N323</f>
        <v>1939.23363</v>
      </c>
      <c r="O320" s="31">
        <f>O324+O322+O323</f>
        <v>911.79753</v>
      </c>
      <c r="P320" s="31">
        <f>P324+P322+P323</f>
        <v>911.79753</v>
      </c>
      <c r="Q320" s="31">
        <f>Q324+Q322+Q323</f>
        <v>911.79753</v>
      </c>
      <c r="R320" s="31">
        <f>R324+R322+R323</f>
        <v>0</v>
      </c>
      <c r="S320" s="31">
        <f t="shared" si="75"/>
        <v>0</v>
      </c>
      <c r="T320" s="86"/>
      <c r="U320" s="42">
        <v>85</v>
      </c>
    </row>
    <row r="321" spans="1:20" s="42" customFormat="1" ht="12" customHeight="1">
      <c r="A321" s="225"/>
      <c r="B321" s="225"/>
      <c r="C321" s="67" t="s">
        <v>29</v>
      </c>
      <c r="D321" s="53"/>
      <c r="E321" s="53"/>
      <c r="F321" s="53"/>
      <c r="G321" s="44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1"/>
      <c r="T321" s="86"/>
    </row>
    <row r="322" spans="1:20" s="42" customFormat="1" ht="12" customHeight="1">
      <c r="A322" s="225"/>
      <c r="B322" s="225"/>
      <c r="C322" s="233" t="s">
        <v>52</v>
      </c>
      <c r="D322" s="53"/>
      <c r="E322" s="53"/>
      <c r="F322" s="53"/>
      <c r="G322" s="44">
        <v>244</v>
      </c>
      <c r="H322" s="30">
        <v>0</v>
      </c>
      <c r="I322" s="30">
        <v>0</v>
      </c>
      <c r="J322" s="30">
        <v>0</v>
      </c>
      <c r="K322" s="30">
        <v>0</v>
      </c>
      <c r="L322" s="30">
        <v>40</v>
      </c>
      <c r="M322" s="30">
        <v>40</v>
      </c>
      <c r="N322" s="30">
        <v>40</v>
      </c>
      <c r="O322" s="30">
        <v>40</v>
      </c>
      <c r="P322" s="30">
        <v>40</v>
      </c>
      <c r="Q322" s="30">
        <v>40</v>
      </c>
      <c r="R322" s="30">
        <v>0</v>
      </c>
      <c r="S322" s="31">
        <f t="shared" si="75"/>
        <v>0</v>
      </c>
      <c r="T322" s="86"/>
    </row>
    <row r="323" spans="1:20" s="42" customFormat="1" ht="12" customHeight="1">
      <c r="A323" s="225"/>
      <c r="B323" s="225"/>
      <c r="C323" s="260"/>
      <c r="D323" s="53"/>
      <c r="E323" s="53"/>
      <c r="F323" s="53"/>
      <c r="G323" s="44">
        <v>611</v>
      </c>
      <c r="H323" s="30">
        <v>0</v>
      </c>
      <c r="I323" s="30">
        <v>0</v>
      </c>
      <c r="J323" s="30">
        <v>0</v>
      </c>
      <c r="K323" s="30">
        <v>0</v>
      </c>
      <c r="L323" s="30">
        <v>265</v>
      </c>
      <c r="M323" s="30">
        <v>265</v>
      </c>
      <c r="N323" s="30">
        <v>842.79753</v>
      </c>
      <c r="O323" s="30">
        <v>842.79753</v>
      </c>
      <c r="P323" s="30">
        <v>842.79753</v>
      </c>
      <c r="Q323" s="30">
        <v>842.79753</v>
      </c>
      <c r="R323" s="30">
        <v>0</v>
      </c>
      <c r="S323" s="31">
        <f t="shared" si="75"/>
        <v>0</v>
      </c>
      <c r="T323" s="86"/>
    </row>
    <row r="324" spans="1:20" s="42" customFormat="1" ht="14.25" customHeight="1">
      <c r="A324" s="226"/>
      <c r="B324" s="226"/>
      <c r="C324" s="234"/>
      <c r="D324" s="48"/>
      <c r="E324" s="48"/>
      <c r="F324" s="48"/>
      <c r="G324" s="44">
        <v>612</v>
      </c>
      <c r="H324" s="30">
        <v>0</v>
      </c>
      <c r="I324" s="30">
        <v>0</v>
      </c>
      <c r="J324" s="30">
        <v>4181.295</v>
      </c>
      <c r="K324" s="30">
        <v>0</v>
      </c>
      <c r="L324" s="30">
        <v>2087.80893</v>
      </c>
      <c r="M324" s="30">
        <v>0</v>
      </c>
      <c r="N324" s="30">
        <v>1056.4361</v>
      </c>
      <c r="O324" s="30">
        <v>29</v>
      </c>
      <c r="P324" s="30">
        <v>29</v>
      </c>
      <c r="Q324" s="30">
        <v>29</v>
      </c>
      <c r="R324" s="30">
        <v>0</v>
      </c>
      <c r="S324" s="31">
        <f t="shared" si="75"/>
        <v>0</v>
      </c>
      <c r="T324" s="86"/>
    </row>
    <row r="325" spans="1:21" s="42" customFormat="1" ht="24.75" customHeight="1">
      <c r="A325" s="224" t="s">
        <v>244</v>
      </c>
      <c r="B325" s="224" t="s">
        <v>820</v>
      </c>
      <c r="C325" s="67" t="s">
        <v>20</v>
      </c>
      <c r="D325" s="45" t="s">
        <v>41</v>
      </c>
      <c r="E325" s="45" t="s">
        <v>42</v>
      </c>
      <c r="F325" s="45" t="s">
        <v>565</v>
      </c>
      <c r="G325" s="40"/>
      <c r="H325" s="31">
        <f>H327</f>
        <v>0</v>
      </c>
      <c r="I325" s="31">
        <f>I327</f>
        <v>0</v>
      </c>
      <c r="J325" s="31">
        <f aca="true" t="shared" si="89" ref="J325:R325">J327</f>
        <v>0</v>
      </c>
      <c r="K325" s="31">
        <f t="shared" si="89"/>
        <v>0</v>
      </c>
      <c r="L325" s="31">
        <f t="shared" si="89"/>
        <v>495</v>
      </c>
      <c r="M325" s="31">
        <f t="shared" si="89"/>
        <v>495</v>
      </c>
      <c r="N325" s="31">
        <f t="shared" si="89"/>
        <v>692.5685</v>
      </c>
      <c r="O325" s="31">
        <f t="shared" si="89"/>
        <v>692.5685</v>
      </c>
      <c r="P325" s="31">
        <f t="shared" si="89"/>
        <v>692.5685</v>
      </c>
      <c r="Q325" s="31">
        <f t="shared" si="89"/>
        <v>692.5685</v>
      </c>
      <c r="R325" s="31">
        <f t="shared" si="89"/>
        <v>2000</v>
      </c>
      <c r="S325" s="31">
        <f t="shared" si="75"/>
        <v>2000</v>
      </c>
      <c r="T325" s="86"/>
      <c r="U325" s="42">
        <v>84</v>
      </c>
    </row>
    <row r="326" spans="1:20" s="42" customFormat="1" ht="12" customHeight="1">
      <c r="A326" s="225"/>
      <c r="B326" s="225"/>
      <c r="C326" s="67" t="s">
        <v>29</v>
      </c>
      <c r="D326" s="53"/>
      <c r="E326" s="53"/>
      <c r="F326" s="53"/>
      <c r="G326" s="44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1"/>
      <c r="T326" s="86"/>
    </row>
    <row r="327" spans="1:20" s="42" customFormat="1" ht="24.75" customHeight="1">
      <c r="A327" s="226"/>
      <c r="B327" s="226"/>
      <c r="C327" s="98" t="s">
        <v>52</v>
      </c>
      <c r="D327" s="48"/>
      <c r="E327" s="48"/>
      <c r="F327" s="48"/>
      <c r="G327" s="44">
        <v>611</v>
      </c>
      <c r="H327" s="30">
        <v>0</v>
      </c>
      <c r="I327" s="30">
        <v>0</v>
      </c>
      <c r="J327" s="30">
        <v>0</v>
      </c>
      <c r="K327" s="30">
        <v>0</v>
      </c>
      <c r="L327" s="30">
        <v>495</v>
      </c>
      <c r="M327" s="30">
        <v>495</v>
      </c>
      <c r="N327" s="30">
        <v>692.5685</v>
      </c>
      <c r="O327" s="30">
        <v>692.5685</v>
      </c>
      <c r="P327" s="30">
        <v>692.5685</v>
      </c>
      <c r="Q327" s="30">
        <v>692.5685</v>
      </c>
      <c r="R327" s="30">
        <v>2000</v>
      </c>
      <c r="S327" s="31">
        <f t="shared" si="75"/>
        <v>2000</v>
      </c>
      <c r="T327" s="86"/>
    </row>
    <row r="328" spans="1:21" s="42" customFormat="1" ht="24.75" customHeight="1">
      <c r="A328" s="224" t="s">
        <v>300</v>
      </c>
      <c r="B328" s="224" t="s">
        <v>820</v>
      </c>
      <c r="C328" s="67" t="s">
        <v>20</v>
      </c>
      <c r="D328" s="45" t="s">
        <v>41</v>
      </c>
      <c r="E328" s="45" t="s">
        <v>85</v>
      </c>
      <c r="F328" s="45" t="s">
        <v>565</v>
      </c>
      <c r="G328" s="40"/>
      <c r="H328" s="31">
        <f>H330</f>
        <v>0</v>
      </c>
      <c r="I328" s="31">
        <f>I330</f>
        <v>0</v>
      </c>
      <c r="J328" s="31">
        <f aca="true" t="shared" si="90" ref="J328:R328">J330</f>
        <v>0</v>
      </c>
      <c r="K328" s="31">
        <f t="shared" si="90"/>
        <v>0</v>
      </c>
      <c r="L328" s="31">
        <f t="shared" si="90"/>
        <v>0</v>
      </c>
      <c r="M328" s="31">
        <f t="shared" si="90"/>
        <v>0</v>
      </c>
      <c r="N328" s="31">
        <f t="shared" si="90"/>
        <v>20</v>
      </c>
      <c r="O328" s="31">
        <f t="shared" si="90"/>
        <v>20</v>
      </c>
      <c r="P328" s="31">
        <f t="shared" si="90"/>
        <v>20</v>
      </c>
      <c r="Q328" s="31">
        <f t="shared" si="90"/>
        <v>20</v>
      </c>
      <c r="R328" s="31">
        <f t="shared" si="90"/>
        <v>0</v>
      </c>
      <c r="S328" s="31">
        <f t="shared" si="75"/>
        <v>0</v>
      </c>
      <c r="T328" s="86"/>
      <c r="U328" s="42">
        <v>83</v>
      </c>
    </row>
    <row r="329" spans="1:20" s="42" customFormat="1" ht="12" customHeight="1">
      <c r="A329" s="225"/>
      <c r="B329" s="225"/>
      <c r="C329" s="67" t="s">
        <v>29</v>
      </c>
      <c r="D329" s="53"/>
      <c r="E329" s="53"/>
      <c r="F329" s="53"/>
      <c r="G329" s="44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1"/>
      <c r="T329" s="86"/>
    </row>
    <row r="330" spans="1:20" s="42" customFormat="1" ht="24.75" customHeight="1">
      <c r="A330" s="226"/>
      <c r="B330" s="226"/>
      <c r="C330" s="98" t="s">
        <v>52</v>
      </c>
      <c r="D330" s="48"/>
      <c r="E330" s="48"/>
      <c r="F330" s="48"/>
      <c r="G330" s="44">
        <v>611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20</v>
      </c>
      <c r="O330" s="30">
        <v>20</v>
      </c>
      <c r="P330" s="30">
        <v>20</v>
      </c>
      <c r="Q330" s="30">
        <v>20</v>
      </c>
      <c r="R330" s="30">
        <v>0</v>
      </c>
      <c r="S330" s="31">
        <f t="shared" si="75"/>
        <v>0</v>
      </c>
      <c r="T330" s="86"/>
    </row>
    <row r="331" spans="1:21" s="42" customFormat="1" ht="24" customHeight="1">
      <c r="A331" s="224" t="s">
        <v>301</v>
      </c>
      <c r="B331" s="224" t="s">
        <v>810</v>
      </c>
      <c r="C331" s="67" t="s">
        <v>20</v>
      </c>
      <c r="D331" s="39" t="s">
        <v>41</v>
      </c>
      <c r="E331" s="39" t="s">
        <v>54</v>
      </c>
      <c r="F331" s="39" t="s">
        <v>872</v>
      </c>
      <c r="G331" s="40"/>
      <c r="H331" s="31">
        <f>H333</f>
        <v>0</v>
      </c>
      <c r="I331" s="31">
        <f>I333</f>
        <v>0</v>
      </c>
      <c r="J331" s="31">
        <f aca="true" t="shared" si="91" ref="J331:R331">J333</f>
        <v>0</v>
      </c>
      <c r="K331" s="31">
        <f t="shared" si="91"/>
        <v>0</v>
      </c>
      <c r="L331" s="31">
        <f t="shared" si="91"/>
        <v>1006.724</v>
      </c>
      <c r="M331" s="31">
        <f t="shared" si="91"/>
        <v>0</v>
      </c>
      <c r="N331" s="31">
        <f t="shared" si="91"/>
        <v>1006.724</v>
      </c>
      <c r="O331" s="31">
        <f t="shared" si="91"/>
        <v>0</v>
      </c>
      <c r="P331" s="31">
        <f t="shared" si="91"/>
        <v>1481.99753</v>
      </c>
      <c r="Q331" s="31">
        <f t="shared" si="91"/>
        <v>1481.99753</v>
      </c>
      <c r="R331" s="31">
        <f t="shared" si="91"/>
        <v>0</v>
      </c>
      <c r="S331" s="31">
        <f t="shared" si="75"/>
        <v>0</v>
      </c>
      <c r="T331" s="86"/>
      <c r="U331" s="42">
        <v>82</v>
      </c>
    </row>
    <row r="332" spans="1:20" s="42" customFormat="1" ht="10.5" customHeight="1">
      <c r="A332" s="225"/>
      <c r="B332" s="225"/>
      <c r="C332" s="67" t="s">
        <v>29</v>
      </c>
      <c r="D332" s="48"/>
      <c r="E332" s="48"/>
      <c r="F332" s="48"/>
      <c r="G332" s="44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1"/>
      <c r="T332" s="86"/>
    </row>
    <row r="333" spans="1:20" s="42" customFormat="1" ht="12.75" customHeight="1">
      <c r="A333" s="225"/>
      <c r="B333" s="225"/>
      <c r="C333" s="99" t="s">
        <v>52</v>
      </c>
      <c r="D333" s="52"/>
      <c r="E333" s="52"/>
      <c r="F333" s="52"/>
      <c r="G333" s="44">
        <v>611</v>
      </c>
      <c r="H333" s="30">
        <v>0</v>
      </c>
      <c r="I333" s="30">
        <v>0</v>
      </c>
      <c r="J333" s="30">
        <v>0</v>
      </c>
      <c r="K333" s="30">
        <v>0</v>
      </c>
      <c r="L333" s="30">
        <v>1006.724</v>
      </c>
      <c r="M333" s="30">
        <v>0</v>
      </c>
      <c r="N333" s="30">
        <v>1006.724</v>
      </c>
      <c r="O333" s="30">
        <v>0</v>
      </c>
      <c r="P333" s="30">
        <v>1481.99753</v>
      </c>
      <c r="Q333" s="30">
        <v>1481.99753</v>
      </c>
      <c r="R333" s="30">
        <v>0</v>
      </c>
      <c r="S333" s="31">
        <f t="shared" si="75"/>
        <v>0</v>
      </c>
      <c r="T333" s="86"/>
    </row>
    <row r="334" spans="1:21" s="42" customFormat="1" ht="25.5" customHeight="1">
      <c r="A334" s="224" t="s">
        <v>436</v>
      </c>
      <c r="B334" s="224" t="s">
        <v>821</v>
      </c>
      <c r="C334" s="67" t="s">
        <v>20</v>
      </c>
      <c r="D334" s="41" t="s">
        <v>41</v>
      </c>
      <c r="E334" s="41" t="s">
        <v>54</v>
      </c>
      <c r="F334" s="41" t="s">
        <v>185</v>
      </c>
      <c r="G334" s="40"/>
      <c r="H334" s="31">
        <f>H336+H337</f>
        <v>8672.4</v>
      </c>
      <c r="I334" s="31">
        <f aca="true" t="shared" si="92" ref="I334:R334">I336+I337</f>
        <v>8672.4</v>
      </c>
      <c r="J334" s="31">
        <f t="shared" si="92"/>
        <v>673.748</v>
      </c>
      <c r="K334" s="31">
        <f t="shared" si="92"/>
        <v>673.748</v>
      </c>
      <c r="L334" s="31">
        <f t="shared" si="92"/>
        <v>1233.748</v>
      </c>
      <c r="M334" s="31">
        <f t="shared" si="92"/>
        <v>673.748</v>
      </c>
      <c r="N334" s="31">
        <f t="shared" si="92"/>
        <v>1049.348</v>
      </c>
      <c r="O334" s="31">
        <f t="shared" si="92"/>
        <v>1037.748</v>
      </c>
      <c r="P334" s="31">
        <f t="shared" si="92"/>
        <v>8625.348</v>
      </c>
      <c r="Q334" s="31">
        <f t="shared" si="92"/>
        <v>5810.628000000001</v>
      </c>
      <c r="R334" s="31">
        <f t="shared" si="92"/>
        <v>0</v>
      </c>
      <c r="S334" s="31">
        <f t="shared" si="75"/>
        <v>0</v>
      </c>
      <c r="T334" s="86"/>
      <c r="U334" s="42">
        <v>81</v>
      </c>
    </row>
    <row r="335" spans="1:20" s="42" customFormat="1" ht="11.25" customHeight="1">
      <c r="A335" s="225"/>
      <c r="B335" s="225"/>
      <c r="C335" s="98" t="s">
        <v>29</v>
      </c>
      <c r="D335" s="37"/>
      <c r="E335" s="37"/>
      <c r="F335" s="52"/>
      <c r="G335" s="44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1"/>
      <c r="T335" s="86"/>
    </row>
    <row r="336" spans="1:20" s="42" customFormat="1" ht="45" customHeight="1">
      <c r="A336" s="225"/>
      <c r="B336" s="225"/>
      <c r="C336" s="222" t="s">
        <v>52</v>
      </c>
      <c r="D336" s="250"/>
      <c r="E336" s="250"/>
      <c r="F336" s="250"/>
      <c r="G336" s="44">
        <v>464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7576</v>
      </c>
      <c r="Q336" s="30">
        <v>4772.88</v>
      </c>
      <c r="R336" s="30">
        <v>0</v>
      </c>
      <c r="S336" s="31">
        <f t="shared" si="75"/>
        <v>0</v>
      </c>
      <c r="T336" s="86"/>
    </row>
    <row r="337" spans="1:20" s="42" customFormat="1" ht="12.75">
      <c r="A337" s="226"/>
      <c r="B337" s="226"/>
      <c r="C337" s="223"/>
      <c r="D337" s="250"/>
      <c r="E337" s="250"/>
      <c r="F337" s="250"/>
      <c r="G337" s="44">
        <v>612</v>
      </c>
      <c r="H337" s="30">
        <v>8672.4</v>
      </c>
      <c r="I337" s="30">
        <v>8672.4</v>
      </c>
      <c r="J337" s="30">
        <v>673.748</v>
      </c>
      <c r="K337" s="30">
        <v>673.748</v>
      </c>
      <c r="L337" s="30">
        <v>1233.748</v>
      </c>
      <c r="M337" s="30">
        <v>673.748</v>
      </c>
      <c r="N337" s="30">
        <v>1049.348</v>
      </c>
      <c r="O337" s="30">
        <v>1037.748</v>
      </c>
      <c r="P337" s="30">
        <v>1049.348</v>
      </c>
      <c r="Q337" s="30">
        <v>1037.748</v>
      </c>
      <c r="R337" s="30">
        <v>0</v>
      </c>
      <c r="S337" s="31">
        <f t="shared" si="75"/>
        <v>0</v>
      </c>
      <c r="T337" s="86"/>
    </row>
    <row r="338" spans="1:20" s="42" customFormat="1" ht="24" customHeight="1">
      <c r="A338" s="224" t="s">
        <v>437</v>
      </c>
      <c r="B338" s="224" t="s">
        <v>821</v>
      </c>
      <c r="C338" s="67" t="s">
        <v>20</v>
      </c>
      <c r="D338" s="39" t="s">
        <v>41</v>
      </c>
      <c r="E338" s="39" t="s">
        <v>42</v>
      </c>
      <c r="F338" s="39" t="s">
        <v>185</v>
      </c>
      <c r="G338" s="40"/>
      <c r="H338" s="31">
        <f>H340+H341</f>
        <v>679.5</v>
      </c>
      <c r="I338" s="31">
        <f aca="true" t="shared" si="93" ref="I338:R338">I340+I341</f>
        <v>677.2</v>
      </c>
      <c r="J338" s="31">
        <f t="shared" si="93"/>
        <v>100</v>
      </c>
      <c r="K338" s="31">
        <f t="shared" si="93"/>
        <v>0</v>
      </c>
      <c r="L338" s="31">
        <f>L340+L341</f>
        <v>7676</v>
      </c>
      <c r="M338" s="31">
        <f t="shared" si="93"/>
        <v>0</v>
      </c>
      <c r="N338" s="31">
        <f t="shared" si="93"/>
        <v>7676</v>
      </c>
      <c r="O338" s="31">
        <f t="shared" si="93"/>
        <v>0</v>
      </c>
      <c r="P338" s="31">
        <f t="shared" si="93"/>
        <v>100</v>
      </c>
      <c r="Q338" s="31">
        <f t="shared" si="93"/>
        <v>0</v>
      </c>
      <c r="R338" s="31">
        <f t="shared" si="93"/>
        <v>0</v>
      </c>
      <c r="S338" s="31">
        <f t="shared" si="75"/>
        <v>0</v>
      </c>
      <c r="T338" s="86"/>
    </row>
    <row r="339" spans="1:20" s="42" customFormat="1" ht="11.25" customHeight="1">
      <c r="A339" s="225"/>
      <c r="B339" s="225"/>
      <c r="C339" s="67" t="s">
        <v>29</v>
      </c>
      <c r="D339" s="37"/>
      <c r="E339" s="37"/>
      <c r="F339" s="37"/>
      <c r="G339" s="44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1"/>
      <c r="T339" s="86"/>
    </row>
    <row r="340" spans="1:20" s="42" customFormat="1" ht="15" customHeight="1">
      <c r="A340" s="225"/>
      <c r="B340" s="225"/>
      <c r="C340" s="222" t="s">
        <v>52</v>
      </c>
      <c r="D340" s="249"/>
      <c r="E340" s="249"/>
      <c r="F340" s="249"/>
      <c r="G340" s="44">
        <v>464</v>
      </c>
      <c r="H340" s="30">
        <v>0</v>
      </c>
      <c r="I340" s="30">
        <v>0</v>
      </c>
      <c r="J340" s="30">
        <v>0</v>
      </c>
      <c r="K340" s="30">
        <v>0</v>
      </c>
      <c r="L340" s="30">
        <v>7576</v>
      </c>
      <c r="M340" s="30">
        <v>0</v>
      </c>
      <c r="N340" s="30">
        <v>7576</v>
      </c>
      <c r="O340" s="30">
        <v>0</v>
      </c>
      <c r="P340" s="30">
        <v>0</v>
      </c>
      <c r="Q340" s="30">
        <v>0</v>
      </c>
      <c r="R340" s="30">
        <v>0</v>
      </c>
      <c r="S340" s="31">
        <f aca="true" t="shared" si="94" ref="S340:S412">R340</f>
        <v>0</v>
      </c>
      <c r="T340" s="86"/>
    </row>
    <row r="341" spans="1:20" s="42" customFormat="1" ht="15.75" customHeight="1">
      <c r="A341" s="226"/>
      <c r="B341" s="226"/>
      <c r="C341" s="223"/>
      <c r="D341" s="251"/>
      <c r="E341" s="251"/>
      <c r="F341" s="251"/>
      <c r="G341" s="44">
        <v>612</v>
      </c>
      <c r="H341" s="30">
        <v>679.5</v>
      </c>
      <c r="I341" s="30">
        <v>677.2</v>
      </c>
      <c r="J341" s="30">
        <v>100</v>
      </c>
      <c r="K341" s="30">
        <v>0</v>
      </c>
      <c r="L341" s="30">
        <v>100</v>
      </c>
      <c r="M341" s="30">
        <v>0</v>
      </c>
      <c r="N341" s="30">
        <v>100</v>
      </c>
      <c r="O341" s="30">
        <v>0</v>
      </c>
      <c r="P341" s="30">
        <v>100</v>
      </c>
      <c r="Q341" s="30">
        <v>0</v>
      </c>
      <c r="R341" s="30">
        <v>0</v>
      </c>
      <c r="S341" s="31">
        <f t="shared" si="94"/>
        <v>0</v>
      </c>
      <c r="T341" s="86"/>
    </row>
    <row r="342" spans="1:20" s="42" customFormat="1" ht="27" customHeight="1">
      <c r="A342" s="245" t="s">
        <v>68</v>
      </c>
      <c r="B342" s="245" t="s">
        <v>822</v>
      </c>
      <c r="C342" s="69" t="s">
        <v>20</v>
      </c>
      <c r="D342" s="45"/>
      <c r="E342" s="45"/>
      <c r="F342" s="47"/>
      <c r="G342" s="40"/>
      <c r="H342" s="31">
        <f>H344</f>
        <v>19421.7</v>
      </c>
      <c r="I342" s="31">
        <f>I344</f>
        <v>19295.33</v>
      </c>
      <c r="J342" s="31">
        <f aca="true" t="shared" si="95" ref="J342:R342">J344</f>
        <v>18919.01075</v>
      </c>
      <c r="K342" s="31">
        <f t="shared" si="95"/>
        <v>4394.95806</v>
      </c>
      <c r="L342" s="31">
        <f t="shared" si="95"/>
        <v>20706.36075</v>
      </c>
      <c r="M342" s="31">
        <f t="shared" si="95"/>
        <v>10174.09489</v>
      </c>
      <c r="N342" s="31">
        <f t="shared" si="95"/>
        <v>20756.89763</v>
      </c>
      <c r="O342" s="31">
        <f t="shared" si="95"/>
        <v>15932.10725</v>
      </c>
      <c r="P342" s="31">
        <f t="shared" si="95"/>
        <v>23168.96827</v>
      </c>
      <c r="Q342" s="31">
        <f t="shared" si="95"/>
        <v>23053.47607</v>
      </c>
      <c r="R342" s="31">
        <f t="shared" si="95"/>
        <v>23133.300000000003</v>
      </c>
      <c r="S342" s="31">
        <f t="shared" si="94"/>
        <v>23133.300000000003</v>
      </c>
      <c r="T342" s="87"/>
    </row>
    <row r="343" spans="1:20" s="42" customFormat="1" ht="12.75" customHeight="1">
      <c r="A343" s="245"/>
      <c r="B343" s="245"/>
      <c r="C343" s="69" t="s">
        <v>29</v>
      </c>
      <c r="D343" s="41"/>
      <c r="E343" s="41"/>
      <c r="F343" s="41"/>
      <c r="G343" s="40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87"/>
    </row>
    <row r="344" spans="1:20" s="42" customFormat="1" ht="51.75" customHeight="1">
      <c r="A344" s="245"/>
      <c r="B344" s="245"/>
      <c r="C344" s="183" t="s">
        <v>52</v>
      </c>
      <c r="D344" s="45" t="s">
        <v>41</v>
      </c>
      <c r="E344" s="45" t="s">
        <v>86</v>
      </c>
      <c r="F344" s="45" t="s">
        <v>86</v>
      </c>
      <c r="G344" s="40" t="s">
        <v>86</v>
      </c>
      <c r="H344" s="31">
        <f aca="true" t="shared" si="96" ref="H344:O344">H355+H371+H375+H382+H389+H349+H361+H345+H365+H395</f>
        <v>19421.7</v>
      </c>
      <c r="I344" s="31">
        <f t="shared" si="96"/>
        <v>19295.33</v>
      </c>
      <c r="J344" s="31">
        <f t="shared" si="96"/>
        <v>18919.01075</v>
      </c>
      <c r="K344" s="31">
        <f t="shared" si="96"/>
        <v>4394.95806</v>
      </c>
      <c r="L344" s="31">
        <f t="shared" si="96"/>
        <v>20706.36075</v>
      </c>
      <c r="M344" s="31">
        <f t="shared" si="96"/>
        <v>10174.09489</v>
      </c>
      <c r="N344" s="31">
        <f t="shared" si="96"/>
        <v>20756.89763</v>
      </c>
      <c r="O344" s="31">
        <f t="shared" si="96"/>
        <v>15932.10725</v>
      </c>
      <c r="P344" s="31">
        <f>P355+P371+P375+P382+P389+P349+P361+P345+P365+P395</f>
        <v>23168.96827</v>
      </c>
      <c r="Q344" s="31">
        <f>Q355+Q371+Q375+Q382+Q389+Q349+Q361+Q345+Q365+Q395</f>
        <v>23053.47607</v>
      </c>
      <c r="R344" s="31">
        <f>R355+R371+R375+R382+R389+R349+R361+R345+R365+R395</f>
        <v>23133.300000000003</v>
      </c>
      <c r="S344" s="31">
        <f t="shared" si="94"/>
        <v>23133.300000000003</v>
      </c>
      <c r="T344" s="87"/>
    </row>
    <row r="345" spans="1:20" s="42" customFormat="1" ht="22.5" customHeight="1">
      <c r="A345" s="224" t="s">
        <v>299</v>
      </c>
      <c r="B345" s="224" t="s">
        <v>639</v>
      </c>
      <c r="C345" s="67" t="s">
        <v>20</v>
      </c>
      <c r="D345" s="39" t="s">
        <v>41</v>
      </c>
      <c r="E345" s="39" t="s">
        <v>55</v>
      </c>
      <c r="F345" s="39" t="s">
        <v>316</v>
      </c>
      <c r="G345" s="40"/>
      <c r="H345" s="31">
        <f>H347+H348</f>
        <v>672.9000000000001</v>
      </c>
      <c r="I345" s="31">
        <f aca="true" t="shared" si="97" ref="I345:R345">I347+I348</f>
        <v>672.9000000000001</v>
      </c>
      <c r="J345" s="31">
        <f t="shared" si="97"/>
        <v>0</v>
      </c>
      <c r="K345" s="31">
        <f t="shared" si="97"/>
        <v>0</v>
      </c>
      <c r="L345" s="31">
        <f t="shared" si="97"/>
        <v>0</v>
      </c>
      <c r="M345" s="31">
        <f t="shared" si="97"/>
        <v>0</v>
      </c>
      <c r="N345" s="31">
        <f t="shared" si="97"/>
        <v>0</v>
      </c>
      <c r="O345" s="31">
        <f t="shared" si="97"/>
        <v>0</v>
      </c>
      <c r="P345" s="31">
        <f t="shared" si="97"/>
        <v>0</v>
      </c>
      <c r="Q345" s="31">
        <f t="shared" si="97"/>
        <v>0</v>
      </c>
      <c r="R345" s="31">
        <f t="shared" si="97"/>
        <v>0</v>
      </c>
      <c r="S345" s="31">
        <f t="shared" si="94"/>
        <v>0</v>
      </c>
      <c r="T345" s="86"/>
    </row>
    <row r="346" spans="1:20" s="42" customFormat="1" ht="14.25" customHeight="1">
      <c r="A346" s="225"/>
      <c r="B346" s="225"/>
      <c r="C346" s="67" t="s">
        <v>29</v>
      </c>
      <c r="D346" s="37"/>
      <c r="E346" s="37"/>
      <c r="F346" s="37"/>
      <c r="G346" s="44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1"/>
      <c r="T346" s="86"/>
    </row>
    <row r="347" spans="1:20" s="42" customFormat="1" ht="15.75" customHeight="1">
      <c r="A347" s="225"/>
      <c r="B347" s="225"/>
      <c r="C347" s="222" t="s">
        <v>52</v>
      </c>
      <c r="D347" s="250"/>
      <c r="E347" s="250"/>
      <c r="F347" s="250"/>
      <c r="G347" s="44">
        <v>111</v>
      </c>
      <c r="H347" s="30">
        <v>535.6</v>
      </c>
      <c r="I347" s="30">
        <v>535.6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1">
        <f t="shared" si="94"/>
        <v>0</v>
      </c>
      <c r="T347" s="86"/>
    </row>
    <row r="348" spans="1:20" s="42" customFormat="1" ht="12.75">
      <c r="A348" s="226"/>
      <c r="B348" s="226"/>
      <c r="C348" s="223"/>
      <c r="D348" s="251"/>
      <c r="E348" s="251"/>
      <c r="F348" s="251"/>
      <c r="G348" s="44">
        <v>119</v>
      </c>
      <c r="H348" s="30">
        <v>137.3</v>
      </c>
      <c r="I348" s="30">
        <v>137.3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1">
        <f t="shared" si="94"/>
        <v>0</v>
      </c>
      <c r="T348" s="86"/>
    </row>
    <row r="349" spans="1:21" s="42" customFormat="1" ht="22.5" customHeight="1">
      <c r="A349" s="224" t="s">
        <v>244</v>
      </c>
      <c r="B349" s="224" t="s">
        <v>928</v>
      </c>
      <c r="C349" s="67" t="s">
        <v>20</v>
      </c>
      <c r="D349" s="39" t="s">
        <v>41</v>
      </c>
      <c r="E349" s="39" t="s">
        <v>55</v>
      </c>
      <c r="F349" s="39" t="s">
        <v>927</v>
      </c>
      <c r="G349" s="40"/>
      <c r="H349" s="31">
        <f>H351+H352+H353+H354</f>
        <v>0</v>
      </c>
      <c r="I349" s="31">
        <f aca="true" t="shared" si="98" ref="I349:R349">I351+I352+I353+I354</f>
        <v>0</v>
      </c>
      <c r="J349" s="31">
        <f t="shared" si="98"/>
        <v>0</v>
      </c>
      <c r="K349" s="31">
        <f t="shared" si="98"/>
        <v>0</v>
      </c>
      <c r="L349" s="31">
        <f t="shared" si="98"/>
        <v>0</v>
      </c>
      <c r="M349" s="31">
        <f t="shared" si="98"/>
        <v>0</v>
      </c>
      <c r="N349" s="31">
        <f t="shared" si="98"/>
        <v>0</v>
      </c>
      <c r="O349" s="31">
        <f t="shared" si="98"/>
        <v>0</v>
      </c>
      <c r="P349" s="31">
        <f t="shared" si="98"/>
        <v>245.5</v>
      </c>
      <c r="Q349" s="31">
        <f t="shared" si="98"/>
        <v>245.5</v>
      </c>
      <c r="R349" s="31">
        <f t="shared" si="98"/>
        <v>0</v>
      </c>
      <c r="S349" s="31">
        <f t="shared" si="94"/>
        <v>0</v>
      </c>
      <c r="T349" s="86"/>
      <c r="U349" s="42">
        <v>80</v>
      </c>
    </row>
    <row r="350" spans="1:20" s="42" customFormat="1" ht="10.5" customHeight="1">
      <c r="A350" s="225"/>
      <c r="B350" s="225"/>
      <c r="C350" s="67" t="s">
        <v>29</v>
      </c>
      <c r="D350" s="37"/>
      <c r="E350" s="37"/>
      <c r="F350" s="37"/>
      <c r="G350" s="44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1"/>
      <c r="T350" s="86"/>
    </row>
    <row r="351" spans="1:20" s="42" customFormat="1" ht="15.75" customHeight="1">
      <c r="A351" s="225"/>
      <c r="B351" s="225"/>
      <c r="C351" s="222" t="s">
        <v>52</v>
      </c>
      <c r="D351" s="250"/>
      <c r="E351" s="250"/>
      <c r="F351" s="250"/>
      <c r="G351" s="44">
        <v>111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160.1</v>
      </c>
      <c r="Q351" s="30">
        <v>160.1</v>
      </c>
      <c r="R351" s="30">
        <v>0</v>
      </c>
      <c r="S351" s="31">
        <f t="shared" si="94"/>
        <v>0</v>
      </c>
      <c r="T351" s="86"/>
    </row>
    <row r="352" spans="1:20" s="42" customFormat="1" ht="12.75">
      <c r="A352" s="225"/>
      <c r="B352" s="225"/>
      <c r="C352" s="229"/>
      <c r="D352" s="250"/>
      <c r="E352" s="250"/>
      <c r="F352" s="250"/>
      <c r="G352" s="44">
        <v>119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48.45</v>
      </c>
      <c r="Q352" s="30">
        <v>48.45</v>
      </c>
      <c r="R352" s="30">
        <v>0</v>
      </c>
      <c r="S352" s="31">
        <f t="shared" si="94"/>
        <v>0</v>
      </c>
      <c r="T352" s="86"/>
    </row>
    <row r="353" spans="1:20" s="42" customFormat="1" ht="12.75">
      <c r="A353" s="225"/>
      <c r="B353" s="225"/>
      <c r="C353" s="229"/>
      <c r="D353" s="250"/>
      <c r="E353" s="250"/>
      <c r="F353" s="250"/>
      <c r="G353" s="44">
        <v>121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28.35</v>
      </c>
      <c r="Q353" s="30">
        <v>28.35</v>
      </c>
      <c r="R353" s="30">
        <v>0</v>
      </c>
      <c r="S353" s="31">
        <f t="shared" si="94"/>
        <v>0</v>
      </c>
      <c r="T353" s="86"/>
    </row>
    <row r="354" spans="1:20" s="42" customFormat="1" ht="12.75">
      <c r="A354" s="226"/>
      <c r="B354" s="226"/>
      <c r="C354" s="223"/>
      <c r="D354" s="251"/>
      <c r="E354" s="251"/>
      <c r="F354" s="251"/>
      <c r="G354" s="44">
        <v>129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8.6</v>
      </c>
      <c r="Q354" s="30">
        <v>8.6</v>
      </c>
      <c r="R354" s="30">
        <v>0</v>
      </c>
      <c r="S354" s="31">
        <f t="shared" si="94"/>
        <v>0</v>
      </c>
      <c r="T354" s="86"/>
    </row>
    <row r="355" spans="1:21" s="42" customFormat="1" ht="22.5" customHeight="1">
      <c r="A355" s="224" t="s">
        <v>300</v>
      </c>
      <c r="B355" s="224" t="s">
        <v>874</v>
      </c>
      <c r="C355" s="67" t="s">
        <v>20</v>
      </c>
      <c r="D355" s="39" t="s">
        <v>41</v>
      </c>
      <c r="E355" s="39" t="s">
        <v>55</v>
      </c>
      <c r="F355" s="39" t="s">
        <v>873</v>
      </c>
      <c r="G355" s="40"/>
      <c r="H355" s="31">
        <f>H357+H358+H359+H360</f>
        <v>0</v>
      </c>
      <c r="I355" s="31">
        <f aca="true" t="shared" si="99" ref="I355:R355">I357+I358+I359+I360</f>
        <v>0</v>
      </c>
      <c r="J355" s="31">
        <f t="shared" si="99"/>
        <v>0</v>
      </c>
      <c r="K355" s="31">
        <f t="shared" si="99"/>
        <v>0</v>
      </c>
      <c r="L355" s="31">
        <f>L357+L358+L359+L360</f>
        <v>1380.3000000000002</v>
      </c>
      <c r="M355" s="31">
        <f t="shared" si="99"/>
        <v>0</v>
      </c>
      <c r="N355" s="31">
        <f t="shared" si="99"/>
        <v>1380.3000000000002</v>
      </c>
      <c r="O355" s="31">
        <f t="shared" si="99"/>
        <v>545.9</v>
      </c>
      <c r="P355" s="31">
        <f t="shared" si="99"/>
        <v>1380.3000000000002</v>
      </c>
      <c r="Q355" s="31">
        <f t="shared" si="99"/>
        <v>1380.3000000000002</v>
      </c>
      <c r="R355" s="31">
        <f t="shared" si="99"/>
        <v>0</v>
      </c>
      <c r="S355" s="31">
        <f t="shared" si="94"/>
        <v>0</v>
      </c>
      <c r="T355" s="86"/>
      <c r="U355" s="42">
        <v>79</v>
      </c>
    </row>
    <row r="356" spans="1:20" s="42" customFormat="1" ht="10.5" customHeight="1">
      <c r="A356" s="225"/>
      <c r="B356" s="225"/>
      <c r="C356" s="67" t="s">
        <v>29</v>
      </c>
      <c r="D356" s="37"/>
      <c r="E356" s="37"/>
      <c r="F356" s="37"/>
      <c r="G356" s="44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1"/>
      <c r="T356" s="86"/>
    </row>
    <row r="357" spans="1:20" s="42" customFormat="1" ht="15.75" customHeight="1">
      <c r="A357" s="225"/>
      <c r="B357" s="225"/>
      <c r="C357" s="222" t="s">
        <v>52</v>
      </c>
      <c r="D357" s="250"/>
      <c r="E357" s="250"/>
      <c r="F357" s="250"/>
      <c r="G357" s="44">
        <v>111</v>
      </c>
      <c r="H357" s="30">
        <v>0</v>
      </c>
      <c r="I357" s="30">
        <v>0</v>
      </c>
      <c r="J357" s="30">
        <v>0</v>
      </c>
      <c r="K357" s="30">
        <v>0</v>
      </c>
      <c r="L357" s="30">
        <v>650</v>
      </c>
      <c r="M357" s="30">
        <v>0</v>
      </c>
      <c r="N357" s="30">
        <v>650</v>
      </c>
      <c r="O357" s="30">
        <v>278.7</v>
      </c>
      <c r="P357" s="30">
        <v>650</v>
      </c>
      <c r="Q357" s="30">
        <v>650</v>
      </c>
      <c r="R357" s="30">
        <v>0</v>
      </c>
      <c r="S357" s="31">
        <f t="shared" si="94"/>
        <v>0</v>
      </c>
      <c r="T357" s="86"/>
    </row>
    <row r="358" spans="1:20" s="42" customFormat="1" ht="12.75">
      <c r="A358" s="225"/>
      <c r="B358" s="225"/>
      <c r="C358" s="229"/>
      <c r="D358" s="250"/>
      <c r="E358" s="250"/>
      <c r="F358" s="250"/>
      <c r="G358" s="44">
        <v>119</v>
      </c>
      <c r="H358" s="30">
        <v>0</v>
      </c>
      <c r="I358" s="30">
        <v>0</v>
      </c>
      <c r="J358" s="30">
        <v>0</v>
      </c>
      <c r="K358" s="30">
        <v>0</v>
      </c>
      <c r="L358" s="30">
        <v>196.4</v>
      </c>
      <c r="M358" s="30">
        <v>0</v>
      </c>
      <c r="N358" s="30">
        <v>196.4</v>
      </c>
      <c r="O358" s="30">
        <v>56.2</v>
      </c>
      <c r="P358" s="30">
        <v>196.4</v>
      </c>
      <c r="Q358" s="30">
        <v>196.4</v>
      </c>
      <c r="R358" s="30">
        <v>0</v>
      </c>
      <c r="S358" s="31">
        <f t="shared" si="94"/>
        <v>0</v>
      </c>
      <c r="T358" s="86"/>
    </row>
    <row r="359" spans="1:20" s="42" customFormat="1" ht="12.75">
      <c r="A359" s="225"/>
      <c r="B359" s="225"/>
      <c r="C359" s="229"/>
      <c r="D359" s="250"/>
      <c r="E359" s="250"/>
      <c r="F359" s="250"/>
      <c r="G359" s="44">
        <v>121</v>
      </c>
      <c r="H359" s="30">
        <v>0</v>
      </c>
      <c r="I359" s="30">
        <v>0</v>
      </c>
      <c r="J359" s="30">
        <v>0</v>
      </c>
      <c r="K359" s="30">
        <v>0</v>
      </c>
      <c r="L359" s="30">
        <v>410</v>
      </c>
      <c r="M359" s="30">
        <v>0</v>
      </c>
      <c r="N359" s="30">
        <v>410</v>
      </c>
      <c r="O359" s="30">
        <v>175.8</v>
      </c>
      <c r="P359" s="30">
        <v>410</v>
      </c>
      <c r="Q359" s="30">
        <v>410</v>
      </c>
      <c r="R359" s="30">
        <v>0</v>
      </c>
      <c r="S359" s="31">
        <f t="shared" si="94"/>
        <v>0</v>
      </c>
      <c r="T359" s="86"/>
    </row>
    <row r="360" spans="1:20" s="42" customFormat="1" ht="12.75">
      <c r="A360" s="226"/>
      <c r="B360" s="226"/>
      <c r="C360" s="223"/>
      <c r="D360" s="251"/>
      <c r="E360" s="251"/>
      <c r="F360" s="251"/>
      <c r="G360" s="44">
        <v>129</v>
      </c>
      <c r="H360" s="30">
        <v>0</v>
      </c>
      <c r="I360" s="30">
        <v>0</v>
      </c>
      <c r="J360" s="30">
        <v>0</v>
      </c>
      <c r="K360" s="30">
        <v>0</v>
      </c>
      <c r="L360" s="30">
        <v>123.9</v>
      </c>
      <c r="M360" s="30">
        <v>0</v>
      </c>
      <c r="N360" s="30">
        <v>123.9</v>
      </c>
      <c r="O360" s="30">
        <v>35.2</v>
      </c>
      <c r="P360" s="30">
        <v>123.9</v>
      </c>
      <c r="Q360" s="30">
        <v>123.9</v>
      </c>
      <c r="R360" s="30">
        <v>0</v>
      </c>
      <c r="S360" s="31">
        <f t="shared" si="94"/>
        <v>0</v>
      </c>
      <c r="T360" s="86"/>
    </row>
    <row r="361" spans="1:20" s="42" customFormat="1" ht="22.5" customHeight="1">
      <c r="A361" s="224" t="s">
        <v>301</v>
      </c>
      <c r="B361" s="224" t="s">
        <v>638</v>
      </c>
      <c r="C361" s="67" t="s">
        <v>20</v>
      </c>
      <c r="D361" s="39" t="s">
        <v>41</v>
      </c>
      <c r="E361" s="39" t="s">
        <v>85</v>
      </c>
      <c r="F361" s="39">
        <v>150010380</v>
      </c>
      <c r="G361" s="40"/>
      <c r="H361" s="31">
        <f>H363+H364</f>
        <v>73.2</v>
      </c>
      <c r="I361" s="31">
        <f aca="true" t="shared" si="100" ref="I361:R361">I363+I364</f>
        <v>73.2</v>
      </c>
      <c r="J361" s="31">
        <f t="shared" si="100"/>
        <v>0</v>
      </c>
      <c r="K361" s="31">
        <f t="shared" si="100"/>
        <v>0</v>
      </c>
      <c r="L361" s="31">
        <f t="shared" si="100"/>
        <v>0</v>
      </c>
      <c r="M361" s="31">
        <f t="shared" si="100"/>
        <v>0</v>
      </c>
      <c r="N361" s="31">
        <f t="shared" si="100"/>
        <v>0</v>
      </c>
      <c r="O361" s="31">
        <f t="shared" si="100"/>
        <v>0</v>
      </c>
      <c r="P361" s="31">
        <f t="shared" si="100"/>
        <v>0</v>
      </c>
      <c r="Q361" s="31">
        <f t="shared" si="100"/>
        <v>0</v>
      </c>
      <c r="R361" s="31">
        <f t="shared" si="100"/>
        <v>0</v>
      </c>
      <c r="S361" s="31">
        <f t="shared" si="94"/>
        <v>0</v>
      </c>
      <c r="T361" s="86"/>
    </row>
    <row r="362" spans="1:20" s="42" customFormat="1" ht="14.25" customHeight="1">
      <c r="A362" s="225"/>
      <c r="B362" s="225"/>
      <c r="C362" s="67" t="s">
        <v>29</v>
      </c>
      <c r="D362" s="37"/>
      <c r="E362" s="37"/>
      <c r="F362" s="249"/>
      <c r="G362" s="44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1"/>
      <c r="T362" s="86"/>
    </row>
    <row r="363" spans="1:20" s="42" customFormat="1" ht="15.75" customHeight="1">
      <c r="A363" s="225"/>
      <c r="B363" s="225"/>
      <c r="C363" s="222" t="s">
        <v>52</v>
      </c>
      <c r="D363" s="250"/>
      <c r="E363" s="250"/>
      <c r="F363" s="250"/>
      <c r="G363" s="44">
        <v>111</v>
      </c>
      <c r="H363" s="30">
        <v>56.2</v>
      </c>
      <c r="I363" s="30">
        <v>56.2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1">
        <f t="shared" si="94"/>
        <v>0</v>
      </c>
      <c r="T363" s="86"/>
    </row>
    <row r="364" spans="1:20" s="42" customFormat="1" ht="12.75">
      <c r="A364" s="226"/>
      <c r="B364" s="226"/>
      <c r="C364" s="223"/>
      <c r="D364" s="251"/>
      <c r="E364" s="251"/>
      <c r="F364" s="251"/>
      <c r="G364" s="44">
        <v>119</v>
      </c>
      <c r="H364" s="30">
        <v>17</v>
      </c>
      <c r="I364" s="30">
        <v>17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1">
        <f t="shared" si="94"/>
        <v>0</v>
      </c>
      <c r="T364" s="86"/>
    </row>
    <row r="365" spans="1:20" s="42" customFormat="1" ht="22.5" customHeight="1">
      <c r="A365" s="224" t="s">
        <v>436</v>
      </c>
      <c r="B365" s="224" t="s">
        <v>638</v>
      </c>
      <c r="C365" s="67" t="s">
        <v>20</v>
      </c>
      <c r="D365" s="39" t="s">
        <v>41</v>
      </c>
      <c r="E365" s="39" t="s">
        <v>55</v>
      </c>
      <c r="F365" s="39" t="s">
        <v>317</v>
      </c>
      <c r="G365" s="40"/>
      <c r="H365" s="31">
        <f>H367+H368+H369+H370</f>
        <v>240.10000000000002</v>
      </c>
      <c r="I365" s="31">
        <f aca="true" t="shared" si="101" ref="I365:R365">I367+I368+I369+I370</f>
        <v>240.10000000000002</v>
      </c>
      <c r="J365" s="31">
        <f t="shared" si="101"/>
        <v>0</v>
      </c>
      <c r="K365" s="31">
        <f t="shared" si="101"/>
        <v>0</v>
      </c>
      <c r="L365" s="31">
        <f t="shared" si="101"/>
        <v>0</v>
      </c>
      <c r="M365" s="31">
        <f t="shared" si="101"/>
        <v>0</v>
      </c>
      <c r="N365" s="31">
        <f t="shared" si="101"/>
        <v>0</v>
      </c>
      <c r="O365" s="31">
        <f t="shared" si="101"/>
        <v>0</v>
      </c>
      <c r="P365" s="31">
        <f t="shared" si="101"/>
        <v>0</v>
      </c>
      <c r="Q365" s="31">
        <f t="shared" si="101"/>
        <v>0</v>
      </c>
      <c r="R365" s="31">
        <f t="shared" si="101"/>
        <v>0</v>
      </c>
      <c r="S365" s="31">
        <f t="shared" si="94"/>
        <v>0</v>
      </c>
      <c r="T365" s="86"/>
    </row>
    <row r="366" spans="1:20" s="42" customFormat="1" ht="10.5" customHeight="1">
      <c r="A366" s="225"/>
      <c r="B366" s="225"/>
      <c r="C366" s="67" t="s">
        <v>29</v>
      </c>
      <c r="D366" s="37"/>
      <c r="E366" s="37"/>
      <c r="F366" s="37"/>
      <c r="G366" s="44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1"/>
      <c r="T366" s="86"/>
    </row>
    <row r="367" spans="1:20" s="42" customFormat="1" ht="15.75" customHeight="1">
      <c r="A367" s="225"/>
      <c r="B367" s="225"/>
      <c r="C367" s="222" t="s">
        <v>52</v>
      </c>
      <c r="D367" s="250"/>
      <c r="E367" s="250"/>
      <c r="F367" s="250"/>
      <c r="G367" s="44">
        <v>111</v>
      </c>
      <c r="H367" s="30">
        <v>152</v>
      </c>
      <c r="I367" s="30">
        <v>152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1">
        <f t="shared" si="94"/>
        <v>0</v>
      </c>
      <c r="T367" s="86"/>
    </row>
    <row r="368" spans="1:20" s="42" customFormat="1" ht="12.75">
      <c r="A368" s="225"/>
      <c r="B368" s="225"/>
      <c r="C368" s="229"/>
      <c r="D368" s="250"/>
      <c r="E368" s="250"/>
      <c r="F368" s="250"/>
      <c r="G368" s="44">
        <v>119</v>
      </c>
      <c r="H368" s="30">
        <v>45.9</v>
      </c>
      <c r="I368" s="30">
        <v>45.9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1">
        <f t="shared" si="94"/>
        <v>0</v>
      </c>
      <c r="T368" s="86"/>
    </row>
    <row r="369" spans="1:20" s="42" customFormat="1" ht="12.75">
      <c r="A369" s="225"/>
      <c r="B369" s="225"/>
      <c r="C369" s="229"/>
      <c r="D369" s="250"/>
      <c r="E369" s="250"/>
      <c r="F369" s="250"/>
      <c r="G369" s="44">
        <v>121</v>
      </c>
      <c r="H369" s="30">
        <v>32.4</v>
      </c>
      <c r="I369" s="30">
        <v>32.4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1">
        <f t="shared" si="94"/>
        <v>0</v>
      </c>
      <c r="T369" s="86"/>
    </row>
    <row r="370" spans="1:20" s="42" customFormat="1" ht="12.75">
      <c r="A370" s="226"/>
      <c r="B370" s="226"/>
      <c r="C370" s="223"/>
      <c r="D370" s="251"/>
      <c r="E370" s="251"/>
      <c r="F370" s="251"/>
      <c r="G370" s="44">
        <v>129</v>
      </c>
      <c r="H370" s="30">
        <v>9.8</v>
      </c>
      <c r="I370" s="30">
        <v>9.8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1">
        <f t="shared" si="94"/>
        <v>0</v>
      </c>
      <c r="T370" s="86"/>
    </row>
    <row r="371" spans="1:21" s="42" customFormat="1" ht="24" customHeight="1">
      <c r="A371" s="224" t="s">
        <v>437</v>
      </c>
      <c r="B371" s="224" t="s">
        <v>823</v>
      </c>
      <c r="C371" s="67" t="s">
        <v>20</v>
      </c>
      <c r="D371" s="39" t="s">
        <v>41</v>
      </c>
      <c r="E371" s="39" t="s">
        <v>55</v>
      </c>
      <c r="F371" s="39" t="s">
        <v>566</v>
      </c>
      <c r="G371" s="40"/>
      <c r="H371" s="31">
        <f>H373+H374</f>
        <v>0</v>
      </c>
      <c r="I371" s="31">
        <f aca="true" t="shared" si="102" ref="I371:R371">I373+I374</f>
        <v>0</v>
      </c>
      <c r="J371" s="31">
        <f t="shared" si="102"/>
        <v>79.7</v>
      </c>
      <c r="K371" s="31">
        <f t="shared" si="102"/>
        <v>0</v>
      </c>
      <c r="L371" s="31">
        <f>L373+L374</f>
        <v>79.7</v>
      </c>
      <c r="M371" s="31">
        <f t="shared" si="102"/>
        <v>0</v>
      </c>
      <c r="N371" s="31">
        <f t="shared" si="102"/>
        <v>79.7</v>
      </c>
      <c r="O371" s="31">
        <f t="shared" si="102"/>
        <v>46.491</v>
      </c>
      <c r="P371" s="31">
        <f t="shared" si="102"/>
        <v>79.7</v>
      </c>
      <c r="Q371" s="31">
        <f t="shared" si="102"/>
        <v>79.7</v>
      </c>
      <c r="R371" s="31">
        <f t="shared" si="102"/>
        <v>0</v>
      </c>
      <c r="S371" s="31">
        <f t="shared" si="94"/>
        <v>0</v>
      </c>
      <c r="T371" s="86"/>
      <c r="U371" s="42">
        <v>78</v>
      </c>
    </row>
    <row r="372" spans="1:20" s="42" customFormat="1" ht="11.25" customHeight="1">
      <c r="A372" s="225"/>
      <c r="B372" s="225"/>
      <c r="C372" s="67" t="s">
        <v>29</v>
      </c>
      <c r="D372" s="37"/>
      <c r="E372" s="37"/>
      <c r="F372" s="37"/>
      <c r="G372" s="44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1"/>
      <c r="T372" s="86"/>
    </row>
    <row r="373" spans="1:20" s="42" customFormat="1" ht="15" customHeight="1">
      <c r="A373" s="225"/>
      <c r="B373" s="225"/>
      <c r="C373" s="222" t="s">
        <v>52</v>
      </c>
      <c r="D373" s="249"/>
      <c r="E373" s="249"/>
      <c r="F373" s="249"/>
      <c r="G373" s="44">
        <v>111</v>
      </c>
      <c r="H373" s="30">
        <v>0</v>
      </c>
      <c r="I373" s="30">
        <v>0</v>
      </c>
      <c r="J373" s="30">
        <v>61.2</v>
      </c>
      <c r="K373" s="30">
        <v>0</v>
      </c>
      <c r="L373" s="30">
        <v>61.2</v>
      </c>
      <c r="M373" s="30">
        <v>0</v>
      </c>
      <c r="N373" s="30">
        <v>61.2</v>
      </c>
      <c r="O373" s="30">
        <v>35.7</v>
      </c>
      <c r="P373" s="30">
        <v>61.2</v>
      </c>
      <c r="Q373" s="30">
        <v>61.2</v>
      </c>
      <c r="R373" s="30">
        <v>0</v>
      </c>
      <c r="S373" s="31">
        <f t="shared" si="94"/>
        <v>0</v>
      </c>
      <c r="T373" s="86"/>
    </row>
    <row r="374" spans="1:20" s="42" customFormat="1" ht="15.75" customHeight="1">
      <c r="A374" s="226"/>
      <c r="B374" s="226"/>
      <c r="C374" s="223"/>
      <c r="D374" s="251"/>
      <c r="E374" s="251"/>
      <c r="F374" s="251"/>
      <c r="G374" s="44">
        <v>119</v>
      </c>
      <c r="H374" s="30">
        <v>0</v>
      </c>
      <c r="I374" s="30">
        <v>0</v>
      </c>
      <c r="J374" s="30">
        <v>18.5</v>
      </c>
      <c r="K374" s="30">
        <v>0</v>
      </c>
      <c r="L374" s="30">
        <v>18.5</v>
      </c>
      <c r="M374" s="30">
        <v>0</v>
      </c>
      <c r="N374" s="30">
        <v>18.5</v>
      </c>
      <c r="O374" s="30">
        <v>10.791</v>
      </c>
      <c r="P374" s="30">
        <v>18.5</v>
      </c>
      <c r="Q374" s="30">
        <v>18.5</v>
      </c>
      <c r="R374" s="30">
        <v>0</v>
      </c>
      <c r="S374" s="31">
        <f t="shared" si="94"/>
        <v>0</v>
      </c>
      <c r="T374" s="86"/>
    </row>
    <row r="375" spans="1:21" s="42" customFormat="1" ht="24.75" customHeight="1">
      <c r="A375" s="224" t="s">
        <v>438</v>
      </c>
      <c r="B375" s="224" t="s">
        <v>824</v>
      </c>
      <c r="C375" s="67" t="s">
        <v>20</v>
      </c>
      <c r="D375" s="41" t="s">
        <v>41</v>
      </c>
      <c r="E375" s="41" t="s">
        <v>55</v>
      </c>
      <c r="F375" s="41" t="s">
        <v>69</v>
      </c>
      <c r="G375" s="40"/>
      <c r="H375" s="31">
        <f>H377+H378+H379+H380+H381</f>
        <v>13560.4</v>
      </c>
      <c r="I375" s="31">
        <f>I377+I378+I379+I380+I381</f>
        <v>13434.029999999999</v>
      </c>
      <c r="J375" s="31">
        <f>J377+J378+J379+J380+J381</f>
        <v>14463.81075</v>
      </c>
      <c r="K375" s="31">
        <f aca="true" t="shared" si="103" ref="K375:R375">K377+K378+K379+K380+K381</f>
        <v>3541.84434</v>
      </c>
      <c r="L375" s="31">
        <f>L377+L378+L379+L380+L381</f>
        <v>14870.86075</v>
      </c>
      <c r="M375" s="31">
        <f t="shared" si="103"/>
        <v>7857.011710000001</v>
      </c>
      <c r="N375" s="31">
        <f t="shared" si="103"/>
        <v>14871.39763</v>
      </c>
      <c r="O375" s="31">
        <f t="shared" si="103"/>
        <v>11453.37381</v>
      </c>
      <c r="P375" s="31">
        <f t="shared" si="103"/>
        <v>16217.943290000001</v>
      </c>
      <c r="Q375" s="31">
        <f t="shared" si="103"/>
        <v>16102.77249</v>
      </c>
      <c r="R375" s="31">
        <f t="shared" si="103"/>
        <v>17338.7</v>
      </c>
      <c r="S375" s="31">
        <f t="shared" si="94"/>
        <v>17338.7</v>
      </c>
      <c r="T375" s="86"/>
      <c r="U375" s="42">
        <v>77</v>
      </c>
    </row>
    <row r="376" spans="1:20" s="42" customFormat="1" ht="14.25" customHeight="1">
      <c r="A376" s="225"/>
      <c r="B376" s="225"/>
      <c r="C376" s="67" t="s">
        <v>29</v>
      </c>
      <c r="D376" s="52"/>
      <c r="E376" s="52"/>
      <c r="F376" s="52"/>
      <c r="G376" s="44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1"/>
      <c r="T376" s="86"/>
    </row>
    <row r="377" spans="1:20" s="42" customFormat="1" ht="20.25" customHeight="1">
      <c r="A377" s="225"/>
      <c r="B377" s="225"/>
      <c r="C377" s="222" t="s">
        <v>52</v>
      </c>
      <c r="D377" s="249"/>
      <c r="E377" s="249"/>
      <c r="F377" s="249"/>
      <c r="G377" s="44">
        <v>111</v>
      </c>
      <c r="H377" s="30">
        <v>9089.3</v>
      </c>
      <c r="I377" s="38">
        <v>9089.3</v>
      </c>
      <c r="J377" s="30">
        <v>10115.5</v>
      </c>
      <c r="K377" s="30">
        <v>2180.83818</v>
      </c>
      <c r="L377" s="30">
        <v>10115.5</v>
      </c>
      <c r="M377" s="30">
        <v>5336.33106</v>
      </c>
      <c r="N377" s="30">
        <v>10115.5</v>
      </c>
      <c r="O377" s="30">
        <v>7957.05868</v>
      </c>
      <c r="P377" s="30">
        <v>11163.07682</v>
      </c>
      <c r="Q377" s="30">
        <v>11163.07682</v>
      </c>
      <c r="R377" s="30">
        <v>12082</v>
      </c>
      <c r="S377" s="31">
        <f t="shared" si="94"/>
        <v>12082</v>
      </c>
      <c r="T377" s="86"/>
    </row>
    <row r="378" spans="1:20" s="42" customFormat="1" ht="20.25" customHeight="1">
      <c r="A378" s="225"/>
      <c r="B378" s="225"/>
      <c r="C378" s="229"/>
      <c r="D378" s="250"/>
      <c r="E378" s="250"/>
      <c r="F378" s="250"/>
      <c r="G378" s="44">
        <v>112</v>
      </c>
      <c r="H378" s="30">
        <v>1.2</v>
      </c>
      <c r="I378" s="38">
        <v>0</v>
      </c>
      <c r="J378" s="30">
        <v>1.2</v>
      </c>
      <c r="K378" s="30">
        <v>0</v>
      </c>
      <c r="L378" s="30">
        <v>1.2</v>
      </c>
      <c r="M378" s="30">
        <v>0</v>
      </c>
      <c r="N378" s="30">
        <v>1.2</v>
      </c>
      <c r="O378" s="30">
        <v>0</v>
      </c>
      <c r="P378" s="30">
        <v>1.2</v>
      </c>
      <c r="Q378" s="30">
        <v>0</v>
      </c>
      <c r="R378" s="30">
        <v>1.2</v>
      </c>
      <c r="S378" s="31">
        <f t="shared" si="94"/>
        <v>1.2</v>
      </c>
      <c r="T378" s="86"/>
    </row>
    <row r="379" spans="1:20" s="42" customFormat="1" ht="21" customHeight="1">
      <c r="A379" s="225"/>
      <c r="B379" s="225"/>
      <c r="C379" s="229"/>
      <c r="D379" s="250"/>
      <c r="E379" s="250"/>
      <c r="F379" s="250"/>
      <c r="G379" s="44">
        <v>119</v>
      </c>
      <c r="H379" s="30">
        <v>2931.8</v>
      </c>
      <c r="I379" s="38">
        <v>2844.8</v>
      </c>
      <c r="J379" s="30">
        <v>3051.3</v>
      </c>
      <c r="K379" s="30">
        <v>518.63272</v>
      </c>
      <c r="L379" s="30">
        <v>3051.3</v>
      </c>
      <c r="M379" s="30">
        <v>1425.26509</v>
      </c>
      <c r="N379" s="30">
        <v>3050.78431</v>
      </c>
      <c r="O379" s="30">
        <v>2259.72692</v>
      </c>
      <c r="P379" s="30">
        <v>3365.15287</v>
      </c>
      <c r="Q379" s="30">
        <v>3356.57424</v>
      </c>
      <c r="R379" s="30">
        <v>3643.7</v>
      </c>
      <c r="S379" s="31">
        <f t="shared" si="94"/>
        <v>3643.7</v>
      </c>
      <c r="T379" s="86"/>
    </row>
    <row r="380" spans="1:20" s="42" customFormat="1" ht="21" customHeight="1">
      <c r="A380" s="225"/>
      <c r="B380" s="225"/>
      <c r="C380" s="229"/>
      <c r="D380" s="250"/>
      <c r="E380" s="250"/>
      <c r="F380" s="250"/>
      <c r="G380" s="44">
        <v>244</v>
      </c>
      <c r="H380" s="30">
        <v>1538.1</v>
      </c>
      <c r="I380" s="38">
        <v>1499.9</v>
      </c>
      <c r="J380" s="30">
        <v>1295.81075</v>
      </c>
      <c r="K380" s="30">
        <v>842.37344</v>
      </c>
      <c r="L380" s="30">
        <v>1702.86075</v>
      </c>
      <c r="M380" s="30">
        <v>1095.41556</v>
      </c>
      <c r="N380" s="30">
        <v>1702.86075</v>
      </c>
      <c r="O380" s="30">
        <v>1236.05133</v>
      </c>
      <c r="P380" s="30">
        <v>1687.46103</v>
      </c>
      <c r="Q380" s="30">
        <v>1582.58455</v>
      </c>
      <c r="R380" s="30">
        <v>1611.8</v>
      </c>
      <c r="S380" s="31">
        <f t="shared" si="94"/>
        <v>1611.8</v>
      </c>
      <c r="T380" s="86"/>
    </row>
    <row r="381" spans="1:20" s="42" customFormat="1" ht="21" customHeight="1">
      <c r="A381" s="226"/>
      <c r="B381" s="226"/>
      <c r="C381" s="223"/>
      <c r="D381" s="250"/>
      <c r="E381" s="250"/>
      <c r="F381" s="250"/>
      <c r="G381" s="44">
        <v>853</v>
      </c>
      <c r="H381" s="30">
        <v>0</v>
      </c>
      <c r="I381" s="30">
        <v>0.03</v>
      </c>
      <c r="J381" s="30">
        <v>0</v>
      </c>
      <c r="K381" s="30">
        <v>0</v>
      </c>
      <c r="L381" s="30">
        <v>0</v>
      </c>
      <c r="M381" s="30">
        <v>0</v>
      </c>
      <c r="N381" s="30">
        <v>1.05257</v>
      </c>
      <c r="O381" s="30">
        <v>0.53688</v>
      </c>
      <c r="P381" s="30">
        <v>1.05257</v>
      </c>
      <c r="Q381" s="30">
        <v>0.53688</v>
      </c>
      <c r="R381" s="30">
        <v>0</v>
      </c>
      <c r="S381" s="31">
        <f t="shared" si="94"/>
        <v>0</v>
      </c>
      <c r="T381" s="86"/>
    </row>
    <row r="382" spans="1:21" s="42" customFormat="1" ht="24.75" customHeight="1">
      <c r="A382" s="224" t="s">
        <v>439</v>
      </c>
      <c r="B382" s="224" t="s">
        <v>825</v>
      </c>
      <c r="C382" s="67" t="s">
        <v>20</v>
      </c>
      <c r="D382" s="39" t="s">
        <v>41</v>
      </c>
      <c r="E382" s="39" t="s">
        <v>55</v>
      </c>
      <c r="F382" s="39" t="s">
        <v>208</v>
      </c>
      <c r="G382" s="40"/>
      <c r="H382" s="31">
        <f>H384+H388+H385+H386+H387</f>
        <v>4750.400000000001</v>
      </c>
      <c r="I382" s="31">
        <f aca="true" t="shared" si="104" ref="I382:R382">I384+I388+I385+I386+I387</f>
        <v>4750.400000000001</v>
      </c>
      <c r="J382" s="31">
        <f t="shared" si="104"/>
        <v>4375.5</v>
      </c>
      <c r="K382" s="31">
        <f t="shared" si="104"/>
        <v>853.1137200000001</v>
      </c>
      <c r="L382" s="31">
        <f t="shared" si="104"/>
        <v>4375.5</v>
      </c>
      <c r="M382" s="31">
        <f t="shared" si="104"/>
        <v>2317.08318</v>
      </c>
      <c r="N382" s="31">
        <f t="shared" si="104"/>
        <v>4425.5</v>
      </c>
      <c r="O382" s="31">
        <f t="shared" si="104"/>
        <v>3886.3424400000004</v>
      </c>
      <c r="P382" s="31">
        <f t="shared" si="104"/>
        <v>5126.36498</v>
      </c>
      <c r="Q382" s="31">
        <f t="shared" si="104"/>
        <v>5126.0435800000005</v>
      </c>
      <c r="R382" s="31">
        <f t="shared" si="104"/>
        <v>5794.6</v>
      </c>
      <c r="S382" s="31">
        <f t="shared" si="94"/>
        <v>5794.6</v>
      </c>
      <c r="T382" s="86"/>
      <c r="U382" s="42">
        <v>76</v>
      </c>
    </row>
    <row r="383" spans="1:20" s="42" customFormat="1" ht="10.5" customHeight="1">
      <c r="A383" s="225"/>
      <c r="B383" s="225"/>
      <c r="C383" s="67" t="s">
        <v>29</v>
      </c>
      <c r="D383" s="37"/>
      <c r="E383" s="37"/>
      <c r="F383" s="37"/>
      <c r="G383" s="44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1"/>
      <c r="T383" s="86"/>
    </row>
    <row r="384" spans="1:20" s="42" customFormat="1" ht="12.75" customHeight="1">
      <c r="A384" s="225"/>
      <c r="B384" s="225"/>
      <c r="C384" s="222" t="s">
        <v>52</v>
      </c>
      <c r="D384" s="249"/>
      <c r="E384" s="249"/>
      <c r="F384" s="249"/>
      <c r="G384" s="44">
        <v>121</v>
      </c>
      <c r="H384" s="30">
        <v>3591.9</v>
      </c>
      <c r="I384" s="30">
        <v>3591.9</v>
      </c>
      <c r="J384" s="30">
        <v>3354.7</v>
      </c>
      <c r="K384" s="30">
        <v>678.45565</v>
      </c>
      <c r="L384" s="30">
        <v>3354.7</v>
      </c>
      <c r="M384" s="30">
        <v>1827.57942</v>
      </c>
      <c r="N384" s="30">
        <v>3354.7</v>
      </c>
      <c r="O384" s="30">
        <v>2965.11985</v>
      </c>
      <c r="P384" s="30">
        <v>3905.22651</v>
      </c>
      <c r="Q384" s="30">
        <v>3905.22651</v>
      </c>
      <c r="R384" s="30">
        <v>3886.8</v>
      </c>
      <c r="S384" s="31">
        <f t="shared" si="94"/>
        <v>3886.8</v>
      </c>
      <c r="T384" s="86"/>
    </row>
    <row r="385" spans="1:20" s="42" customFormat="1" ht="12.75">
      <c r="A385" s="225"/>
      <c r="B385" s="225"/>
      <c r="C385" s="229"/>
      <c r="D385" s="250"/>
      <c r="E385" s="250"/>
      <c r="F385" s="250"/>
      <c r="G385" s="44">
        <v>122</v>
      </c>
      <c r="H385" s="30">
        <v>0</v>
      </c>
      <c r="I385" s="30">
        <v>0</v>
      </c>
      <c r="J385" s="30">
        <v>2.5</v>
      </c>
      <c r="K385" s="30">
        <v>0</v>
      </c>
      <c r="L385" s="30">
        <v>2.5</v>
      </c>
      <c r="M385" s="30">
        <v>0</v>
      </c>
      <c r="N385" s="30">
        <v>2.5</v>
      </c>
      <c r="O385" s="30">
        <v>0</v>
      </c>
      <c r="P385" s="30">
        <v>0</v>
      </c>
      <c r="Q385" s="30">
        <v>0</v>
      </c>
      <c r="R385" s="30">
        <v>0</v>
      </c>
      <c r="S385" s="31">
        <f t="shared" si="94"/>
        <v>0</v>
      </c>
      <c r="T385" s="86"/>
    </row>
    <row r="386" spans="1:20" s="42" customFormat="1" ht="12.75">
      <c r="A386" s="225"/>
      <c r="B386" s="225"/>
      <c r="C386" s="229"/>
      <c r="D386" s="250"/>
      <c r="E386" s="250"/>
      <c r="F386" s="250"/>
      <c r="G386" s="44">
        <v>129</v>
      </c>
      <c r="H386" s="30">
        <v>1151.7</v>
      </c>
      <c r="I386" s="30">
        <v>1151.7</v>
      </c>
      <c r="J386" s="30">
        <v>1013.3</v>
      </c>
      <c r="K386" s="30">
        <v>169.65807</v>
      </c>
      <c r="L386" s="30">
        <v>1013.3</v>
      </c>
      <c r="M386" s="30">
        <v>484.50376</v>
      </c>
      <c r="N386" s="30">
        <v>1013.3</v>
      </c>
      <c r="O386" s="30">
        <v>866.54399</v>
      </c>
      <c r="P386" s="30">
        <v>1166.13847</v>
      </c>
      <c r="Q386" s="30">
        <v>1166.13847</v>
      </c>
      <c r="R386" s="30">
        <v>1173.8</v>
      </c>
      <c r="S386" s="31">
        <f t="shared" si="94"/>
        <v>1173.8</v>
      </c>
      <c r="T386" s="86"/>
    </row>
    <row r="387" spans="1:20" s="42" customFormat="1" ht="12.75">
      <c r="A387" s="225"/>
      <c r="B387" s="225"/>
      <c r="C387" s="229"/>
      <c r="D387" s="250"/>
      <c r="E387" s="250"/>
      <c r="F387" s="250"/>
      <c r="G387" s="44">
        <v>244</v>
      </c>
      <c r="H387" s="30">
        <v>2.8</v>
      </c>
      <c r="I387" s="30">
        <v>2.8</v>
      </c>
      <c r="J387" s="30">
        <v>5</v>
      </c>
      <c r="K387" s="30">
        <v>5</v>
      </c>
      <c r="L387" s="30">
        <v>5</v>
      </c>
      <c r="M387" s="30">
        <v>5</v>
      </c>
      <c r="N387" s="30">
        <v>55</v>
      </c>
      <c r="O387" s="30">
        <v>54.6786</v>
      </c>
      <c r="P387" s="30">
        <v>55</v>
      </c>
      <c r="Q387" s="30">
        <v>54.6786</v>
      </c>
      <c r="R387" s="30">
        <v>734</v>
      </c>
      <c r="S387" s="31">
        <f t="shared" si="94"/>
        <v>734</v>
      </c>
      <c r="T387" s="86"/>
    </row>
    <row r="388" spans="1:20" s="42" customFormat="1" ht="12.75">
      <c r="A388" s="226"/>
      <c r="B388" s="226"/>
      <c r="C388" s="223"/>
      <c r="D388" s="250"/>
      <c r="E388" s="250"/>
      <c r="F388" s="250"/>
      <c r="G388" s="44">
        <v>852</v>
      </c>
      <c r="H388" s="30">
        <v>4</v>
      </c>
      <c r="I388" s="30">
        <v>4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1">
        <f t="shared" si="94"/>
        <v>0</v>
      </c>
      <c r="T388" s="86"/>
    </row>
    <row r="389" spans="1:20" s="42" customFormat="1" ht="24.75" customHeight="1">
      <c r="A389" s="224" t="s">
        <v>440</v>
      </c>
      <c r="B389" s="224" t="s">
        <v>310</v>
      </c>
      <c r="C389" s="69" t="s">
        <v>20</v>
      </c>
      <c r="D389" s="41" t="s">
        <v>41</v>
      </c>
      <c r="E389" s="41" t="s">
        <v>55</v>
      </c>
      <c r="F389" s="41" t="s">
        <v>318</v>
      </c>
      <c r="G389" s="40"/>
      <c r="H389" s="31">
        <f>H391</f>
        <v>124.7</v>
      </c>
      <c r="I389" s="31">
        <f aca="true" t="shared" si="105" ref="I389:R389">I391</f>
        <v>124.7</v>
      </c>
      <c r="J389" s="31">
        <f t="shared" si="105"/>
        <v>0</v>
      </c>
      <c r="K389" s="31">
        <f t="shared" si="105"/>
        <v>0</v>
      </c>
      <c r="L389" s="31">
        <f t="shared" si="105"/>
        <v>0</v>
      </c>
      <c r="M389" s="31">
        <f t="shared" si="105"/>
        <v>0</v>
      </c>
      <c r="N389" s="31">
        <f t="shared" si="105"/>
        <v>0</v>
      </c>
      <c r="O389" s="31">
        <f t="shared" si="105"/>
        <v>0</v>
      </c>
      <c r="P389" s="31">
        <f t="shared" si="105"/>
        <v>0</v>
      </c>
      <c r="Q389" s="31">
        <f t="shared" si="105"/>
        <v>0</v>
      </c>
      <c r="R389" s="31">
        <f t="shared" si="105"/>
        <v>0</v>
      </c>
      <c r="S389" s="31">
        <f t="shared" si="94"/>
        <v>0</v>
      </c>
      <c r="T389" s="86"/>
    </row>
    <row r="390" spans="1:20" s="42" customFormat="1" ht="13.5" customHeight="1">
      <c r="A390" s="225"/>
      <c r="B390" s="225"/>
      <c r="C390" s="67" t="s">
        <v>29</v>
      </c>
      <c r="D390" s="52"/>
      <c r="E390" s="52"/>
      <c r="F390" s="52"/>
      <c r="G390" s="44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1"/>
      <c r="T390" s="86"/>
    </row>
    <row r="391" spans="1:20" s="42" customFormat="1" ht="20.25" customHeight="1">
      <c r="A391" s="226"/>
      <c r="B391" s="226"/>
      <c r="C391" s="98" t="s">
        <v>52</v>
      </c>
      <c r="D391" s="53"/>
      <c r="E391" s="53"/>
      <c r="F391" s="53"/>
      <c r="G391" s="44">
        <v>244</v>
      </c>
      <c r="H391" s="30">
        <v>124.7</v>
      </c>
      <c r="I391" s="30">
        <v>124.7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1">
        <f t="shared" si="94"/>
        <v>0</v>
      </c>
      <c r="T391" s="86"/>
    </row>
    <row r="392" spans="1:20" s="42" customFormat="1" ht="24" customHeight="1" hidden="1">
      <c r="A392" s="84"/>
      <c r="B392" s="70"/>
      <c r="C392" s="67"/>
      <c r="D392" s="37"/>
      <c r="E392" s="37"/>
      <c r="F392" s="52"/>
      <c r="G392" s="44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1">
        <f t="shared" si="94"/>
        <v>0</v>
      </c>
      <c r="T392" s="86"/>
    </row>
    <row r="393" spans="1:20" s="42" customFormat="1" ht="24" customHeight="1" hidden="1">
      <c r="A393" s="84"/>
      <c r="B393" s="70"/>
      <c r="C393" s="67"/>
      <c r="D393" s="37"/>
      <c r="E393" s="37"/>
      <c r="F393" s="52"/>
      <c r="G393" s="44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1">
        <f t="shared" si="94"/>
        <v>0</v>
      </c>
      <c r="T393" s="86"/>
    </row>
    <row r="394" spans="1:20" s="42" customFormat="1" ht="24" customHeight="1" hidden="1">
      <c r="A394" s="84"/>
      <c r="B394" s="70"/>
      <c r="C394" s="67"/>
      <c r="D394" s="37"/>
      <c r="E394" s="37"/>
      <c r="F394" s="52"/>
      <c r="G394" s="44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1">
        <f t="shared" si="94"/>
        <v>0</v>
      </c>
      <c r="T394" s="86"/>
    </row>
    <row r="395" spans="1:21" s="42" customFormat="1" ht="24.75" customHeight="1">
      <c r="A395" s="224" t="s">
        <v>441</v>
      </c>
      <c r="B395" s="224" t="s">
        <v>930</v>
      </c>
      <c r="C395" s="69" t="s">
        <v>20</v>
      </c>
      <c r="D395" s="41" t="s">
        <v>41</v>
      </c>
      <c r="E395" s="41" t="s">
        <v>55</v>
      </c>
      <c r="F395" s="41" t="s">
        <v>929</v>
      </c>
      <c r="G395" s="40"/>
      <c r="H395" s="31">
        <f>H397</f>
        <v>0</v>
      </c>
      <c r="I395" s="31">
        <f aca="true" t="shared" si="106" ref="I395:R395">I397</f>
        <v>0</v>
      </c>
      <c r="J395" s="31">
        <f t="shared" si="106"/>
        <v>0</v>
      </c>
      <c r="K395" s="31">
        <f t="shared" si="106"/>
        <v>0</v>
      </c>
      <c r="L395" s="31">
        <f t="shared" si="106"/>
        <v>0</v>
      </c>
      <c r="M395" s="31">
        <f t="shared" si="106"/>
        <v>0</v>
      </c>
      <c r="N395" s="31">
        <f t="shared" si="106"/>
        <v>0</v>
      </c>
      <c r="O395" s="31">
        <f t="shared" si="106"/>
        <v>0</v>
      </c>
      <c r="P395" s="31">
        <f t="shared" si="106"/>
        <v>119.16</v>
      </c>
      <c r="Q395" s="31">
        <f t="shared" si="106"/>
        <v>119.16</v>
      </c>
      <c r="R395" s="31">
        <f t="shared" si="106"/>
        <v>0</v>
      </c>
      <c r="S395" s="31">
        <f t="shared" si="94"/>
        <v>0</v>
      </c>
      <c r="T395" s="86"/>
      <c r="U395" s="42">
        <v>75</v>
      </c>
    </row>
    <row r="396" spans="1:20" s="42" customFormat="1" ht="13.5" customHeight="1">
      <c r="A396" s="225"/>
      <c r="B396" s="225"/>
      <c r="C396" s="67" t="s">
        <v>29</v>
      </c>
      <c r="D396" s="52"/>
      <c r="E396" s="52"/>
      <c r="F396" s="52"/>
      <c r="G396" s="44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1"/>
      <c r="T396" s="86"/>
    </row>
    <row r="397" spans="1:20" s="42" customFormat="1" ht="20.25" customHeight="1">
      <c r="A397" s="226"/>
      <c r="B397" s="226"/>
      <c r="C397" s="98" t="s">
        <v>52</v>
      </c>
      <c r="D397" s="53"/>
      <c r="E397" s="53"/>
      <c r="F397" s="53"/>
      <c r="G397" s="44">
        <v>244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119.16</v>
      </c>
      <c r="Q397" s="30">
        <v>119.16</v>
      </c>
      <c r="R397" s="30">
        <v>0</v>
      </c>
      <c r="S397" s="31">
        <f t="shared" si="94"/>
        <v>0</v>
      </c>
      <c r="T397" s="86"/>
    </row>
    <row r="398" spans="1:20" s="50" customFormat="1" ht="21">
      <c r="A398" s="239" t="s">
        <v>32</v>
      </c>
      <c r="B398" s="239" t="s">
        <v>949</v>
      </c>
      <c r="C398" s="69" t="s">
        <v>20</v>
      </c>
      <c r="D398" s="39"/>
      <c r="E398" s="39"/>
      <c r="F398" s="39"/>
      <c r="G398" s="39"/>
      <c r="H398" s="31">
        <f>H400</f>
        <v>0</v>
      </c>
      <c r="I398" s="31">
        <f aca="true" t="shared" si="107" ref="I398:R398">I400</f>
        <v>0</v>
      </c>
      <c r="J398" s="31">
        <f t="shared" si="107"/>
        <v>0</v>
      </c>
      <c r="K398" s="31">
        <f t="shared" si="107"/>
        <v>0</v>
      </c>
      <c r="L398" s="31">
        <f t="shared" si="107"/>
        <v>0</v>
      </c>
      <c r="M398" s="31">
        <f t="shared" si="107"/>
        <v>0</v>
      </c>
      <c r="N398" s="31">
        <f t="shared" si="107"/>
        <v>0</v>
      </c>
      <c r="O398" s="31">
        <f t="shared" si="107"/>
        <v>0</v>
      </c>
      <c r="P398" s="31">
        <f t="shared" si="107"/>
        <v>0</v>
      </c>
      <c r="Q398" s="31">
        <f t="shared" si="107"/>
        <v>0</v>
      </c>
      <c r="R398" s="31">
        <f t="shared" si="107"/>
        <v>215</v>
      </c>
      <c r="S398" s="31">
        <f t="shared" si="94"/>
        <v>215</v>
      </c>
      <c r="T398" s="38"/>
    </row>
    <row r="399" spans="1:20" s="50" customFormat="1" ht="12.75">
      <c r="A399" s="240"/>
      <c r="B399" s="240"/>
      <c r="C399" s="69" t="s">
        <v>29</v>
      </c>
      <c r="D399" s="39"/>
      <c r="E399" s="39"/>
      <c r="F399" s="49"/>
      <c r="G399" s="49"/>
      <c r="H399" s="30"/>
      <c r="I399" s="30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8"/>
    </row>
    <row r="400" spans="1:20" s="50" customFormat="1" ht="21">
      <c r="A400" s="241"/>
      <c r="B400" s="241"/>
      <c r="C400" s="69" t="s">
        <v>107</v>
      </c>
      <c r="D400" s="39" t="s">
        <v>98</v>
      </c>
      <c r="E400" s="39" t="s">
        <v>86</v>
      </c>
      <c r="F400" s="39" t="s">
        <v>86</v>
      </c>
      <c r="G400" s="39" t="s">
        <v>86</v>
      </c>
      <c r="H400" s="31">
        <f>H401+H404</f>
        <v>0</v>
      </c>
      <c r="I400" s="31">
        <f aca="true" t="shared" si="108" ref="I400:R400">I401+I404</f>
        <v>0</v>
      </c>
      <c r="J400" s="31">
        <f t="shared" si="108"/>
        <v>0</v>
      </c>
      <c r="K400" s="31">
        <f t="shared" si="108"/>
        <v>0</v>
      </c>
      <c r="L400" s="31">
        <f t="shared" si="108"/>
        <v>0</v>
      </c>
      <c r="M400" s="31">
        <f t="shared" si="108"/>
        <v>0</v>
      </c>
      <c r="N400" s="31">
        <f t="shared" si="108"/>
        <v>0</v>
      </c>
      <c r="O400" s="31">
        <f>O401+O404</f>
        <v>0</v>
      </c>
      <c r="P400" s="31">
        <f t="shared" si="108"/>
        <v>0</v>
      </c>
      <c r="Q400" s="31">
        <f t="shared" si="108"/>
        <v>0</v>
      </c>
      <c r="R400" s="31">
        <f t="shared" si="108"/>
        <v>215</v>
      </c>
      <c r="S400" s="31">
        <f>R400</f>
        <v>215</v>
      </c>
      <c r="T400" s="38"/>
    </row>
    <row r="401" spans="1:20" s="50" customFormat="1" ht="22.5">
      <c r="A401" s="242" t="s">
        <v>670</v>
      </c>
      <c r="B401" s="224" t="s">
        <v>952</v>
      </c>
      <c r="C401" s="67" t="s">
        <v>20</v>
      </c>
      <c r="D401" s="39" t="s">
        <v>98</v>
      </c>
      <c r="E401" s="39" t="s">
        <v>45</v>
      </c>
      <c r="F401" s="39" t="s">
        <v>950</v>
      </c>
      <c r="G401" s="39"/>
      <c r="H401" s="31">
        <f>H403</f>
        <v>0</v>
      </c>
      <c r="I401" s="31">
        <f aca="true" t="shared" si="109" ref="I401:R401">I403</f>
        <v>0</v>
      </c>
      <c r="J401" s="31">
        <f t="shared" si="109"/>
        <v>0</v>
      </c>
      <c r="K401" s="31">
        <f t="shared" si="109"/>
        <v>0</v>
      </c>
      <c r="L401" s="31">
        <f t="shared" si="109"/>
        <v>0</v>
      </c>
      <c r="M401" s="31">
        <f t="shared" si="109"/>
        <v>0</v>
      </c>
      <c r="N401" s="31">
        <f t="shared" si="109"/>
        <v>0</v>
      </c>
      <c r="O401" s="31">
        <f t="shared" si="109"/>
        <v>0</v>
      </c>
      <c r="P401" s="31">
        <f t="shared" si="109"/>
        <v>0</v>
      </c>
      <c r="Q401" s="31">
        <f t="shared" si="109"/>
        <v>0</v>
      </c>
      <c r="R401" s="31">
        <f t="shared" si="109"/>
        <v>205</v>
      </c>
      <c r="S401" s="31">
        <f>R401</f>
        <v>205</v>
      </c>
      <c r="T401" s="38"/>
    </row>
    <row r="402" spans="1:20" s="50" customFormat="1" ht="12.75">
      <c r="A402" s="243"/>
      <c r="B402" s="225"/>
      <c r="C402" s="67" t="s">
        <v>29</v>
      </c>
      <c r="D402" s="49"/>
      <c r="E402" s="49"/>
      <c r="F402" s="49"/>
      <c r="G402" s="49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1"/>
      <c r="T402" s="38"/>
    </row>
    <row r="403" spans="1:20" s="50" customFormat="1" ht="50.25" customHeight="1">
      <c r="A403" s="244"/>
      <c r="B403" s="226"/>
      <c r="C403" s="67" t="s">
        <v>107</v>
      </c>
      <c r="D403" s="49"/>
      <c r="E403" s="49"/>
      <c r="F403" s="49"/>
      <c r="G403" s="49" t="s">
        <v>101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205</v>
      </c>
      <c r="S403" s="31">
        <f>R403</f>
        <v>205</v>
      </c>
      <c r="T403" s="38"/>
    </row>
    <row r="404" spans="1:20" s="50" customFormat="1" ht="22.5">
      <c r="A404" s="242" t="s">
        <v>671</v>
      </c>
      <c r="B404" s="224" t="s">
        <v>953</v>
      </c>
      <c r="C404" s="67" t="s">
        <v>20</v>
      </c>
      <c r="D404" s="39" t="s">
        <v>98</v>
      </c>
      <c r="E404" s="39" t="s">
        <v>45</v>
      </c>
      <c r="F404" s="39" t="s">
        <v>951</v>
      </c>
      <c r="G404" s="39"/>
      <c r="H404" s="31">
        <f>H406</f>
        <v>0</v>
      </c>
      <c r="I404" s="31">
        <f aca="true" t="shared" si="110" ref="I404:R404">I406</f>
        <v>0</v>
      </c>
      <c r="J404" s="31">
        <f t="shared" si="110"/>
        <v>0</v>
      </c>
      <c r="K404" s="31">
        <f t="shared" si="110"/>
        <v>0</v>
      </c>
      <c r="L404" s="31">
        <f t="shared" si="110"/>
        <v>0</v>
      </c>
      <c r="M404" s="31">
        <f t="shared" si="110"/>
        <v>0</v>
      </c>
      <c r="N404" s="31">
        <f t="shared" si="110"/>
        <v>0</v>
      </c>
      <c r="O404" s="31">
        <f t="shared" si="110"/>
        <v>0</v>
      </c>
      <c r="P404" s="31">
        <f t="shared" si="110"/>
        <v>0</v>
      </c>
      <c r="Q404" s="31">
        <f t="shared" si="110"/>
        <v>0</v>
      </c>
      <c r="R404" s="31">
        <f t="shared" si="110"/>
        <v>10</v>
      </c>
      <c r="S404" s="31">
        <f>R404</f>
        <v>10</v>
      </c>
      <c r="T404" s="38"/>
    </row>
    <row r="405" spans="1:20" s="50" customFormat="1" ht="12.75">
      <c r="A405" s="243"/>
      <c r="B405" s="225"/>
      <c r="C405" s="67" t="s">
        <v>29</v>
      </c>
      <c r="D405" s="49"/>
      <c r="E405" s="49"/>
      <c r="F405" s="49"/>
      <c r="G405" s="49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1"/>
      <c r="T405" s="38"/>
    </row>
    <row r="406" spans="1:20" s="50" customFormat="1" ht="36" customHeight="1">
      <c r="A406" s="244"/>
      <c r="B406" s="226"/>
      <c r="C406" s="67" t="s">
        <v>107</v>
      </c>
      <c r="D406" s="49"/>
      <c r="E406" s="49"/>
      <c r="F406" s="49"/>
      <c r="G406" s="49" t="s">
        <v>101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10</v>
      </c>
      <c r="S406" s="31">
        <f>R406</f>
        <v>10</v>
      </c>
      <c r="T406" s="38"/>
    </row>
    <row r="407" spans="1:20" s="50" customFormat="1" ht="21" customHeight="1">
      <c r="A407" s="274" t="s">
        <v>32</v>
      </c>
      <c r="B407" s="278" t="s">
        <v>758</v>
      </c>
      <c r="C407" s="69" t="s">
        <v>20</v>
      </c>
      <c r="D407" s="41"/>
      <c r="E407" s="48"/>
      <c r="F407" s="48"/>
      <c r="G407" s="49"/>
      <c r="H407" s="31">
        <f>H409</f>
        <v>20243.1</v>
      </c>
      <c r="I407" s="31">
        <f>I409</f>
        <v>17064.199999999997</v>
      </c>
      <c r="J407" s="31">
        <f aca="true" t="shared" si="111" ref="J407:R407">J409</f>
        <v>65544.92</v>
      </c>
      <c r="K407" s="31">
        <f t="shared" si="111"/>
        <v>3714.69138</v>
      </c>
      <c r="L407" s="31">
        <f t="shared" si="111"/>
        <v>81810.08</v>
      </c>
      <c r="M407" s="31">
        <f t="shared" si="111"/>
        <v>9460.4812</v>
      </c>
      <c r="N407" s="31">
        <f t="shared" si="111"/>
        <v>87204.84793</v>
      </c>
      <c r="O407" s="31">
        <f t="shared" si="111"/>
        <v>18795.931689999998</v>
      </c>
      <c r="P407" s="31">
        <f t="shared" si="111"/>
        <v>87327.89793</v>
      </c>
      <c r="Q407" s="31">
        <f t="shared" si="111"/>
        <v>72665.19737</v>
      </c>
      <c r="R407" s="31">
        <f t="shared" si="111"/>
        <v>28098.100000000002</v>
      </c>
      <c r="S407" s="31">
        <f t="shared" si="94"/>
        <v>28098.100000000002</v>
      </c>
      <c r="T407" s="38"/>
    </row>
    <row r="408" spans="1:20" s="50" customFormat="1" ht="12.75">
      <c r="A408" s="275"/>
      <c r="B408" s="279"/>
      <c r="C408" s="69" t="s">
        <v>29</v>
      </c>
      <c r="D408" s="41"/>
      <c r="E408" s="48"/>
      <c r="F408" s="48"/>
      <c r="G408" s="49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8"/>
    </row>
    <row r="409" spans="1:20" s="50" customFormat="1" ht="21">
      <c r="A409" s="276"/>
      <c r="B409" s="280"/>
      <c r="C409" s="69" t="s">
        <v>107</v>
      </c>
      <c r="D409" s="41" t="s">
        <v>98</v>
      </c>
      <c r="E409" s="41" t="s">
        <v>86</v>
      </c>
      <c r="F409" s="41" t="s">
        <v>86</v>
      </c>
      <c r="G409" s="39" t="s">
        <v>86</v>
      </c>
      <c r="H409" s="31">
        <f aca="true" t="shared" si="112" ref="H409:R409">H410+H427+H436+H454</f>
        <v>20243.1</v>
      </c>
      <c r="I409" s="31">
        <f t="shared" si="112"/>
        <v>17064.199999999997</v>
      </c>
      <c r="J409" s="31">
        <f t="shared" si="112"/>
        <v>65544.92</v>
      </c>
      <c r="K409" s="31">
        <f t="shared" si="112"/>
        <v>3714.69138</v>
      </c>
      <c r="L409" s="31">
        <f t="shared" si="112"/>
        <v>81810.08</v>
      </c>
      <c r="M409" s="31">
        <f t="shared" si="112"/>
        <v>9460.4812</v>
      </c>
      <c r="N409" s="31">
        <f t="shared" si="112"/>
        <v>87204.84793</v>
      </c>
      <c r="O409" s="31">
        <f t="shared" si="112"/>
        <v>18795.931689999998</v>
      </c>
      <c r="P409" s="31">
        <f t="shared" si="112"/>
        <v>87327.89793</v>
      </c>
      <c r="Q409" s="31">
        <f t="shared" si="112"/>
        <v>72665.19737</v>
      </c>
      <c r="R409" s="31">
        <f t="shared" si="112"/>
        <v>28098.100000000002</v>
      </c>
      <c r="S409" s="31">
        <f t="shared" si="94"/>
        <v>28098.100000000002</v>
      </c>
      <c r="T409" s="38"/>
    </row>
    <row r="410" spans="1:20" s="50" customFormat="1" ht="22.5" customHeight="1">
      <c r="A410" s="245" t="s">
        <v>875</v>
      </c>
      <c r="B410" s="224" t="s">
        <v>759</v>
      </c>
      <c r="C410" s="69" t="s">
        <v>20</v>
      </c>
      <c r="D410" s="41"/>
      <c r="E410" s="41"/>
      <c r="F410" s="41"/>
      <c r="G410" s="39"/>
      <c r="H410" s="31">
        <f>H412</f>
        <v>4390</v>
      </c>
      <c r="I410" s="31">
        <f>I412</f>
        <v>1333</v>
      </c>
      <c r="J410" s="31">
        <f aca="true" t="shared" si="113" ref="J410:R410">J412</f>
        <v>3010</v>
      </c>
      <c r="K410" s="31">
        <f t="shared" si="113"/>
        <v>2990</v>
      </c>
      <c r="L410" s="31">
        <f t="shared" si="113"/>
        <v>11198</v>
      </c>
      <c r="M410" s="31">
        <f t="shared" si="113"/>
        <v>3190</v>
      </c>
      <c r="N410" s="31">
        <f t="shared" si="113"/>
        <v>16863.66793</v>
      </c>
      <c r="O410" s="31">
        <f t="shared" si="113"/>
        <v>3755.01993</v>
      </c>
      <c r="P410" s="31">
        <f t="shared" si="113"/>
        <v>16843.66793</v>
      </c>
      <c r="Q410" s="31">
        <f t="shared" si="113"/>
        <v>12657.28055</v>
      </c>
      <c r="R410" s="31">
        <f t="shared" si="113"/>
        <v>0</v>
      </c>
      <c r="S410" s="31">
        <f t="shared" si="94"/>
        <v>0</v>
      </c>
      <c r="T410" s="38"/>
    </row>
    <row r="411" spans="1:20" s="50" customFormat="1" ht="12.75">
      <c r="A411" s="245"/>
      <c r="B411" s="225"/>
      <c r="C411" s="69" t="s">
        <v>29</v>
      </c>
      <c r="D411" s="41"/>
      <c r="E411" s="41"/>
      <c r="F411" s="41"/>
      <c r="G411" s="39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8"/>
    </row>
    <row r="412" spans="1:20" s="50" customFormat="1" ht="21">
      <c r="A412" s="245"/>
      <c r="B412" s="226"/>
      <c r="C412" s="69" t="s">
        <v>107</v>
      </c>
      <c r="D412" s="41" t="s">
        <v>98</v>
      </c>
      <c r="E412" s="41" t="s">
        <v>86</v>
      </c>
      <c r="F412" s="41" t="s">
        <v>86</v>
      </c>
      <c r="G412" s="39" t="s">
        <v>86</v>
      </c>
      <c r="H412" s="31">
        <f aca="true" t="shared" si="114" ref="H412:R412">H417+H421+H413+H424</f>
        <v>4390</v>
      </c>
      <c r="I412" s="31">
        <f t="shared" si="114"/>
        <v>1333</v>
      </c>
      <c r="J412" s="31">
        <f t="shared" si="114"/>
        <v>3010</v>
      </c>
      <c r="K412" s="31">
        <f t="shared" si="114"/>
        <v>2990</v>
      </c>
      <c r="L412" s="31">
        <f t="shared" si="114"/>
        <v>11198</v>
      </c>
      <c r="M412" s="31">
        <f t="shared" si="114"/>
        <v>3190</v>
      </c>
      <c r="N412" s="31">
        <f t="shared" si="114"/>
        <v>16863.66793</v>
      </c>
      <c r="O412" s="31">
        <f t="shared" si="114"/>
        <v>3755.01993</v>
      </c>
      <c r="P412" s="31">
        <f t="shared" si="114"/>
        <v>16843.66793</v>
      </c>
      <c r="Q412" s="31">
        <f t="shared" si="114"/>
        <v>12657.28055</v>
      </c>
      <c r="R412" s="31">
        <f t="shared" si="114"/>
        <v>0</v>
      </c>
      <c r="S412" s="31">
        <f t="shared" si="94"/>
        <v>0</v>
      </c>
      <c r="T412" s="38"/>
    </row>
    <row r="413" spans="1:21" s="50" customFormat="1" ht="13.5" customHeight="1">
      <c r="A413" s="236" t="s">
        <v>299</v>
      </c>
      <c r="B413" s="224" t="s">
        <v>876</v>
      </c>
      <c r="C413" s="67" t="s">
        <v>20</v>
      </c>
      <c r="D413" s="41" t="s">
        <v>98</v>
      </c>
      <c r="E413" s="41" t="s">
        <v>148</v>
      </c>
      <c r="F413" s="41" t="s">
        <v>298</v>
      </c>
      <c r="G413" s="39"/>
      <c r="H413" s="31">
        <f>SUM(H415:H416)</f>
        <v>1100</v>
      </c>
      <c r="I413" s="31">
        <f>SUM(I415:I416)</f>
        <v>1033.5</v>
      </c>
      <c r="J413" s="31">
        <f aca="true" t="shared" si="115" ref="J413:R413">SUM(J415:J416)</f>
        <v>0</v>
      </c>
      <c r="K413" s="31">
        <f t="shared" si="115"/>
        <v>0</v>
      </c>
      <c r="L413" s="31">
        <f>SUM(L415:L416)</f>
        <v>658</v>
      </c>
      <c r="M413" s="31">
        <f t="shared" si="115"/>
        <v>200</v>
      </c>
      <c r="N413" s="31">
        <f t="shared" si="115"/>
        <v>6323.66793</v>
      </c>
      <c r="O413" s="31">
        <f t="shared" si="115"/>
        <v>765.0199299999999</v>
      </c>
      <c r="P413" s="31">
        <f t="shared" si="115"/>
        <v>6323.66793</v>
      </c>
      <c r="Q413" s="31">
        <f t="shared" si="115"/>
        <v>4367.56054</v>
      </c>
      <c r="R413" s="31">
        <f t="shared" si="115"/>
        <v>0</v>
      </c>
      <c r="S413" s="31">
        <f aca="true" t="shared" si="116" ref="S413:S477">R413</f>
        <v>0</v>
      </c>
      <c r="T413" s="51"/>
      <c r="U413" s="50">
        <v>74</v>
      </c>
    </row>
    <row r="414" spans="1:20" s="50" customFormat="1" ht="13.5" customHeight="1">
      <c r="A414" s="237"/>
      <c r="B414" s="225"/>
      <c r="C414" s="67" t="s">
        <v>29</v>
      </c>
      <c r="D414" s="48"/>
      <c r="E414" s="48"/>
      <c r="F414" s="48"/>
      <c r="G414" s="49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1"/>
      <c r="T414" s="38"/>
    </row>
    <row r="415" spans="1:20" s="50" customFormat="1" ht="13.5" customHeight="1">
      <c r="A415" s="237"/>
      <c r="B415" s="225"/>
      <c r="C415" s="222" t="s">
        <v>107</v>
      </c>
      <c r="D415" s="249"/>
      <c r="E415" s="249"/>
      <c r="F415" s="249"/>
      <c r="G415" s="49" t="s">
        <v>102</v>
      </c>
      <c r="H415" s="30">
        <v>0</v>
      </c>
      <c r="I415" s="30">
        <v>0</v>
      </c>
      <c r="J415" s="30">
        <v>0</v>
      </c>
      <c r="K415" s="30">
        <v>0</v>
      </c>
      <c r="L415" s="30">
        <v>200</v>
      </c>
      <c r="M415" s="30">
        <v>200</v>
      </c>
      <c r="N415" s="30">
        <v>5653.23693</v>
      </c>
      <c r="O415" s="30">
        <v>627.93693</v>
      </c>
      <c r="P415" s="30">
        <v>5653.23693</v>
      </c>
      <c r="Q415" s="30">
        <v>3910.61693</v>
      </c>
      <c r="R415" s="30"/>
      <c r="S415" s="31">
        <f t="shared" si="116"/>
        <v>0</v>
      </c>
      <c r="T415" s="38"/>
    </row>
    <row r="416" spans="1:20" s="50" customFormat="1" ht="13.5" customHeight="1">
      <c r="A416" s="238"/>
      <c r="B416" s="226"/>
      <c r="C416" s="223"/>
      <c r="D416" s="251"/>
      <c r="E416" s="251"/>
      <c r="F416" s="251"/>
      <c r="G416" s="49" t="s">
        <v>101</v>
      </c>
      <c r="H416" s="30">
        <v>1100</v>
      </c>
      <c r="I416" s="30">
        <v>1033.5</v>
      </c>
      <c r="J416" s="30">
        <v>0</v>
      </c>
      <c r="K416" s="30">
        <v>0</v>
      </c>
      <c r="L416" s="30">
        <v>458</v>
      </c>
      <c r="M416" s="30">
        <v>0</v>
      </c>
      <c r="N416" s="30">
        <v>670.431</v>
      </c>
      <c r="O416" s="30">
        <v>137.083</v>
      </c>
      <c r="P416" s="30">
        <v>670.431</v>
      </c>
      <c r="Q416" s="30">
        <v>456.94361</v>
      </c>
      <c r="R416" s="30">
        <v>0</v>
      </c>
      <c r="S416" s="31">
        <f t="shared" si="116"/>
        <v>0</v>
      </c>
      <c r="T416" s="38"/>
    </row>
    <row r="417" spans="1:21" s="50" customFormat="1" ht="24.75" customHeight="1">
      <c r="A417" s="235" t="s">
        <v>244</v>
      </c>
      <c r="B417" s="224" t="s">
        <v>760</v>
      </c>
      <c r="C417" s="69" t="s">
        <v>20</v>
      </c>
      <c r="D417" s="41" t="s">
        <v>98</v>
      </c>
      <c r="E417" s="41" t="s">
        <v>148</v>
      </c>
      <c r="F417" s="41" t="s">
        <v>183</v>
      </c>
      <c r="G417" s="39"/>
      <c r="H417" s="31">
        <f>SUM(H419:H420)</f>
        <v>0</v>
      </c>
      <c r="I417" s="31">
        <f>SUM(I419:I420)</f>
        <v>0</v>
      </c>
      <c r="J417" s="31">
        <f>SUM(J419:J420)</f>
        <v>3010</v>
      </c>
      <c r="K417" s="31">
        <f aca="true" t="shared" si="117" ref="K417:R417">SUM(K419:K420)</f>
        <v>2990</v>
      </c>
      <c r="L417" s="31">
        <f t="shared" si="117"/>
        <v>10540</v>
      </c>
      <c r="M417" s="31">
        <f t="shared" si="117"/>
        <v>2990</v>
      </c>
      <c r="N417" s="31">
        <f t="shared" si="117"/>
        <v>10540</v>
      </c>
      <c r="O417" s="31">
        <f t="shared" si="117"/>
        <v>2990</v>
      </c>
      <c r="P417" s="31">
        <f t="shared" si="117"/>
        <v>10520</v>
      </c>
      <c r="Q417" s="31">
        <f t="shared" si="117"/>
        <v>8289.72001</v>
      </c>
      <c r="R417" s="31">
        <f t="shared" si="117"/>
        <v>0</v>
      </c>
      <c r="S417" s="31">
        <f t="shared" si="116"/>
        <v>0</v>
      </c>
      <c r="T417" s="38"/>
      <c r="U417" s="50">
        <v>73</v>
      </c>
    </row>
    <row r="418" spans="1:20" s="50" customFormat="1" ht="15" customHeight="1">
      <c r="A418" s="235"/>
      <c r="B418" s="225"/>
      <c r="C418" s="67" t="s">
        <v>29</v>
      </c>
      <c r="D418" s="48"/>
      <c r="E418" s="48"/>
      <c r="F418" s="48"/>
      <c r="G418" s="49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1"/>
      <c r="T418" s="38"/>
    </row>
    <row r="419" spans="1:20" s="50" customFormat="1" ht="22.5" customHeight="1">
      <c r="A419" s="235"/>
      <c r="B419" s="225"/>
      <c r="C419" s="222" t="s">
        <v>107</v>
      </c>
      <c r="D419" s="249"/>
      <c r="E419" s="249"/>
      <c r="F419" s="249"/>
      <c r="G419" s="49" t="s">
        <v>102</v>
      </c>
      <c r="H419" s="30">
        <v>0</v>
      </c>
      <c r="I419" s="30">
        <v>0</v>
      </c>
      <c r="J419" s="30">
        <v>20</v>
      </c>
      <c r="K419" s="30">
        <v>0</v>
      </c>
      <c r="L419" s="30">
        <v>20</v>
      </c>
      <c r="M419" s="30">
        <v>0</v>
      </c>
      <c r="N419" s="30">
        <v>20</v>
      </c>
      <c r="O419" s="30">
        <v>0</v>
      </c>
      <c r="P419" s="30">
        <v>0</v>
      </c>
      <c r="Q419" s="30">
        <v>0</v>
      </c>
      <c r="R419" s="30">
        <v>0</v>
      </c>
      <c r="S419" s="31">
        <f t="shared" si="116"/>
        <v>0</v>
      </c>
      <c r="T419" s="38"/>
    </row>
    <row r="420" spans="1:20" s="50" customFormat="1" ht="20.25" customHeight="1">
      <c r="A420" s="235"/>
      <c r="B420" s="225"/>
      <c r="C420" s="229"/>
      <c r="D420" s="250"/>
      <c r="E420" s="250"/>
      <c r="F420" s="250"/>
      <c r="G420" s="49" t="s">
        <v>134</v>
      </c>
      <c r="H420" s="30">
        <v>0</v>
      </c>
      <c r="I420" s="30">
        <v>0</v>
      </c>
      <c r="J420" s="30">
        <v>2990</v>
      </c>
      <c r="K420" s="30">
        <v>2990</v>
      </c>
      <c r="L420" s="30">
        <v>10520</v>
      </c>
      <c r="M420" s="30">
        <v>2990</v>
      </c>
      <c r="N420" s="30">
        <v>10520</v>
      </c>
      <c r="O420" s="30">
        <v>2990</v>
      </c>
      <c r="P420" s="30">
        <v>10520</v>
      </c>
      <c r="Q420" s="30">
        <v>8289.72001</v>
      </c>
      <c r="R420" s="30">
        <v>0</v>
      </c>
      <c r="S420" s="31">
        <f t="shared" si="116"/>
        <v>0</v>
      </c>
      <c r="T420" s="38"/>
    </row>
    <row r="421" spans="1:20" s="50" customFormat="1" ht="24" customHeight="1">
      <c r="A421" s="235" t="s">
        <v>625</v>
      </c>
      <c r="B421" s="224" t="s">
        <v>297</v>
      </c>
      <c r="C421" s="67" t="s">
        <v>20</v>
      </c>
      <c r="D421" s="41" t="s">
        <v>98</v>
      </c>
      <c r="E421" s="41" t="s">
        <v>148</v>
      </c>
      <c r="F421" s="41" t="s">
        <v>224</v>
      </c>
      <c r="G421" s="39"/>
      <c r="H421" s="31">
        <f aca="true" t="shared" si="118" ref="H421:R421">SUM(H423:H423)</f>
        <v>2990</v>
      </c>
      <c r="I421" s="31">
        <f t="shared" si="118"/>
        <v>0</v>
      </c>
      <c r="J421" s="31">
        <f t="shared" si="118"/>
        <v>0</v>
      </c>
      <c r="K421" s="31">
        <f t="shared" si="118"/>
        <v>0</v>
      </c>
      <c r="L421" s="31">
        <f t="shared" si="118"/>
        <v>0</v>
      </c>
      <c r="M421" s="31">
        <f t="shared" si="118"/>
        <v>0</v>
      </c>
      <c r="N421" s="31">
        <f t="shared" si="118"/>
        <v>0</v>
      </c>
      <c r="O421" s="31">
        <f t="shared" si="118"/>
        <v>0</v>
      </c>
      <c r="P421" s="31">
        <f t="shared" si="118"/>
        <v>0</v>
      </c>
      <c r="Q421" s="31">
        <f t="shared" si="118"/>
        <v>0</v>
      </c>
      <c r="R421" s="31">
        <f t="shared" si="118"/>
        <v>0</v>
      </c>
      <c r="S421" s="31">
        <f t="shared" si="116"/>
        <v>0</v>
      </c>
      <c r="T421" s="38"/>
    </row>
    <row r="422" spans="1:20" s="50" customFormat="1" ht="12.75" customHeight="1">
      <c r="A422" s="235"/>
      <c r="B422" s="225"/>
      <c r="C422" s="67" t="s">
        <v>29</v>
      </c>
      <c r="D422" s="48"/>
      <c r="E422" s="48"/>
      <c r="F422" s="48"/>
      <c r="G422" s="49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1"/>
      <c r="T422" s="38"/>
    </row>
    <row r="423" spans="1:20" s="50" customFormat="1" ht="18" customHeight="1">
      <c r="A423" s="235"/>
      <c r="B423" s="225"/>
      <c r="C423" s="98" t="s">
        <v>107</v>
      </c>
      <c r="D423" s="52"/>
      <c r="E423" s="52"/>
      <c r="F423" s="52"/>
      <c r="G423" s="49" t="s">
        <v>134</v>
      </c>
      <c r="H423" s="30">
        <v>2990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1">
        <f t="shared" si="116"/>
        <v>0</v>
      </c>
      <c r="T423" s="38"/>
    </row>
    <row r="424" spans="1:20" s="50" customFormat="1" ht="22.5">
      <c r="A424" s="235" t="s">
        <v>301</v>
      </c>
      <c r="B424" s="224" t="s">
        <v>322</v>
      </c>
      <c r="C424" s="67" t="s">
        <v>20</v>
      </c>
      <c r="D424" s="41" t="s">
        <v>98</v>
      </c>
      <c r="E424" s="41" t="s">
        <v>148</v>
      </c>
      <c r="F424" s="41" t="s">
        <v>323</v>
      </c>
      <c r="G424" s="39"/>
      <c r="H424" s="31">
        <f>SUM(H426:H426)</f>
        <v>300</v>
      </c>
      <c r="I424" s="31">
        <f>SUM(I426:I426)</f>
        <v>299.5</v>
      </c>
      <c r="J424" s="31">
        <f aca="true" t="shared" si="119" ref="J424:R424">SUM(J426:J426)</f>
        <v>0</v>
      </c>
      <c r="K424" s="31">
        <f t="shared" si="119"/>
        <v>0</v>
      </c>
      <c r="L424" s="31">
        <f>SUM(L426:L426)</f>
        <v>0</v>
      </c>
      <c r="M424" s="31">
        <f t="shared" si="119"/>
        <v>0</v>
      </c>
      <c r="N424" s="31">
        <f t="shared" si="119"/>
        <v>0</v>
      </c>
      <c r="O424" s="31">
        <f t="shared" si="119"/>
        <v>0</v>
      </c>
      <c r="P424" s="31">
        <f t="shared" si="119"/>
        <v>0</v>
      </c>
      <c r="Q424" s="31">
        <f t="shared" si="119"/>
        <v>0</v>
      </c>
      <c r="R424" s="31">
        <f t="shared" si="119"/>
        <v>0</v>
      </c>
      <c r="S424" s="31">
        <f t="shared" si="116"/>
        <v>0</v>
      </c>
      <c r="T424" s="51"/>
    </row>
    <row r="425" spans="1:20" s="50" customFormat="1" ht="12.75">
      <c r="A425" s="235"/>
      <c r="B425" s="225"/>
      <c r="C425" s="67" t="s">
        <v>29</v>
      </c>
      <c r="D425" s="48"/>
      <c r="E425" s="48"/>
      <c r="F425" s="48"/>
      <c r="G425" s="49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1"/>
      <c r="T425" s="38"/>
    </row>
    <row r="426" spans="1:20" s="50" customFormat="1" ht="18.75" customHeight="1">
      <c r="A426" s="235"/>
      <c r="B426" s="225"/>
      <c r="C426" s="98" t="s">
        <v>107</v>
      </c>
      <c r="D426" s="52"/>
      <c r="E426" s="52"/>
      <c r="F426" s="52"/>
      <c r="G426" s="49" t="s">
        <v>101</v>
      </c>
      <c r="H426" s="30">
        <v>300</v>
      </c>
      <c r="I426" s="30">
        <v>299.5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1">
        <f t="shared" si="116"/>
        <v>0</v>
      </c>
      <c r="T426" s="38"/>
    </row>
    <row r="427" spans="1:20" s="184" customFormat="1" ht="24" customHeight="1">
      <c r="A427" s="245" t="s">
        <v>609</v>
      </c>
      <c r="B427" s="239" t="s">
        <v>877</v>
      </c>
      <c r="C427" s="69" t="s">
        <v>20</v>
      </c>
      <c r="D427" s="41"/>
      <c r="E427" s="41"/>
      <c r="F427" s="41"/>
      <c r="G427" s="39"/>
      <c r="H427" s="31">
        <f>H429</f>
        <v>0</v>
      </c>
      <c r="I427" s="31">
        <f>I429</f>
        <v>0</v>
      </c>
      <c r="J427" s="31">
        <f aca="true" t="shared" si="120" ref="J427:R427">J429</f>
        <v>0</v>
      </c>
      <c r="K427" s="31">
        <f t="shared" si="120"/>
        <v>0</v>
      </c>
      <c r="L427" s="31">
        <f>L429</f>
        <v>9000</v>
      </c>
      <c r="M427" s="31">
        <f t="shared" si="120"/>
        <v>0</v>
      </c>
      <c r="N427" s="31">
        <f t="shared" si="120"/>
        <v>9054.6</v>
      </c>
      <c r="O427" s="31">
        <f t="shared" si="120"/>
        <v>0</v>
      </c>
      <c r="P427" s="31">
        <f t="shared" si="120"/>
        <v>9054.6</v>
      </c>
      <c r="Q427" s="31">
        <f t="shared" si="120"/>
        <v>0</v>
      </c>
      <c r="R427" s="31">
        <f t="shared" si="120"/>
        <v>1400</v>
      </c>
      <c r="S427" s="31">
        <f t="shared" si="116"/>
        <v>1400</v>
      </c>
      <c r="T427" s="51"/>
    </row>
    <row r="428" spans="1:20" s="184" customFormat="1" ht="12.75">
      <c r="A428" s="245"/>
      <c r="B428" s="240"/>
      <c r="C428" s="69" t="s">
        <v>29</v>
      </c>
      <c r="D428" s="41"/>
      <c r="E428" s="41"/>
      <c r="F428" s="41"/>
      <c r="G428" s="39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51"/>
    </row>
    <row r="429" spans="1:20" s="184" customFormat="1" ht="21">
      <c r="A429" s="245"/>
      <c r="B429" s="241"/>
      <c r="C429" s="69" t="s">
        <v>107</v>
      </c>
      <c r="D429" s="41" t="s">
        <v>98</v>
      </c>
      <c r="E429" s="41" t="s">
        <v>86</v>
      </c>
      <c r="F429" s="41" t="s">
        <v>86</v>
      </c>
      <c r="G429" s="39" t="s">
        <v>86</v>
      </c>
      <c r="H429" s="31">
        <f aca="true" t="shared" si="121" ref="H429:O429">H430+H433</f>
        <v>0</v>
      </c>
      <c r="I429" s="31">
        <f t="shared" si="121"/>
        <v>0</v>
      </c>
      <c r="J429" s="31">
        <f t="shared" si="121"/>
        <v>0</v>
      </c>
      <c r="K429" s="31">
        <f t="shared" si="121"/>
        <v>0</v>
      </c>
      <c r="L429" s="31">
        <f t="shared" si="121"/>
        <v>9000</v>
      </c>
      <c r="M429" s="31">
        <f t="shared" si="121"/>
        <v>0</v>
      </c>
      <c r="N429" s="31">
        <f t="shared" si="121"/>
        <v>9054.6</v>
      </c>
      <c r="O429" s="31">
        <f t="shared" si="121"/>
        <v>0</v>
      </c>
      <c r="P429" s="31">
        <f>P430+P433</f>
        <v>9054.6</v>
      </c>
      <c r="Q429" s="31">
        <f>Q430+Q433</f>
        <v>0</v>
      </c>
      <c r="R429" s="31">
        <f>R430+R433</f>
        <v>1400</v>
      </c>
      <c r="S429" s="31">
        <f t="shared" si="116"/>
        <v>1400</v>
      </c>
      <c r="T429" s="51"/>
    </row>
    <row r="430" spans="1:20" s="50" customFormat="1" ht="22.5">
      <c r="A430" s="235" t="s">
        <v>299</v>
      </c>
      <c r="B430" s="224" t="s">
        <v>879</v>
      </c>
      <c r="C430" s="67" t="s">
        <v>20</v>
      </c>
      <c r="D430" s="41" t="s">
        <v>98</v>
      </c>
      <c r="E430" s="41" t="s">
        <v>148</v>
      </c>
      <c r="F430" s="41" t="s">
        <v>608</v>
      </c>
      <c r="G430" s="39"/>
      <c r="H430" s="31">
        <f>SUM(H432:H432)</f>
        <v>0</v>
      </c>
      <c r="I430" s="31">
        <f>SUM(I432:I432)</f>
        <v>0</v>
      </c>
      <c r="J430" s="31">
        <f aca="true" t="shared" si="122" ref="J430:R430">SUM(J432:J432)</f>
        <v>0</v>
      </c>
      <c r="K430" s="31">
        <f t="shared" si="122"/>
        <v>0</v>
      </c>
      <c r="L430" s="31">
        <f>SUM(L432:L432)</f>
        <v>4500</v>
      </c>
      <c r="M430" s="31">
        <f t="shared" si="122"/>
        <v>0</v>
      </c>
      <c r="N430" s="31">
        <f t="shared" si="122"/>
        <v>4554.6</v>
      </c>
      <c r="O430" s="31">
        <f t="shared" si="122"/>
        <v>0</v>
      </c>
      <c r="P430" s="31">
        <f t="shared" si="122"/>
        <v>4554.6</v>
      </c>
      <c r="Q430" s="31">
        <f t="shared" si="122"/>
        <v>0</v>
      </c>
      <c r="R430" s="31">
        <f t="shared" si="122"/>
        <v>1400</v>
      </c>
      <c r="S430" s="31">
        <f t="shared" si="116"/>
        <v>1400</v>
      </c>
      <c r="T430" s="51"/>
    </row>
    <row r="431" spans="1:20" s="50" customFormat="1" ht="12.75">
      <c r="A431" s="235"/>
      <c r="B431" s="225"/>
      <c r="C431" s="67" t="s">
        <v>29</v>
      </c>
      <c r="D431" s="48"/>
      <c r="E431" s="48"/>
      <c r="F431" s="48"/>
      <c r="G431" s="49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1"/>
      <c r="T431" s="38"/>
    </row>
    <row r="432" spans="1:20" s="50" customFormat="1" ht="24.75" customHeight="1">
      <c r="A432" s="235"/>
      <c r="B432" s="225"/>
      <c r="C432" s="98" t="s">
        <v>107</v>
      </c>
      <c r="D432" s="52"/>
      <c r="E432" s="52"/>
      <c r="F432" s="52"/>
      <c r="G432" s="49" t="s">
        <v>878</v>
      </c>
      <c r="H432" s="30">
        <v>0</v>
      </c>
      <c r="I432" s="30">
        <v>0</v>
      </c>
      <c r="J432" s="30">
        <v>0</v>
      </c>
      <c r="K432" s="30">
        <v>0</v>
      </c>
      <c r="L432" s="30">
        <v>4500</v>
      </c>
      <c r="M432" s="30">
        <v>0</v>
      </c>
      <c r="N432" s="30">
        <v>4554.6</v>
      </c>
      <c r="O432" s="30">
        <v>0</v>
      </c>
      <c r="P432" s="30">
        <v>4554.6</v>
      </c>
      <c r="Q432" s="30">
        <v>0</v>
      </c>
      <c r="R432" s="30">
        <v>1400</v>
      </c>
      <c r="S432" s="31">
        <f t="shared" si="116"/>
        <v>1400</v>
      </c>
      <c r="T432" s="38"/>
    </row>
    <row r="433" spans="1:20" s="50" customFormat="1" ht="24.75" customHeight="1">
      <c r="A433" s="235" t="s">
        <v>244</v>
      </c>
      <c r="B433" s="224" t="s">
        <v>882</v>
      </c>
      <c r="C433" s="69" t="s">
        <v>20</v>
      </c>
      <c r="D433" s="41" t="s">
        <v>98</v>
      </c>
      <c r="E433" s="41" t="s">
        <v>148</v>
      </c>
      <c r="F433" s="41" t="s">
        <v>880</v>
      </c>
      <c r="G433" s="39"/>
      <c r="H433" s="31">
        <f aca="true" t="shared" si="123" ref="H433:R433">SUM(H435:H435)</f>
        <v>0</v>
      </c>
      <c r="I433" s="31">
        <f t="shared" si="123"/>
        <v>0</v>
      </c>
      <c r="J433" s="31">
        <f t="shared" si="123"/>
        <v>0</v>
      </c>
      <c r="K433" s="31">
        <f t="shared" si="123"/>
        <v>0</v>
      </c>
      <c r="L433" s="31">
        <f t="shared" si="123"/>
        <v>4500</v>
      </c>
      <c r="M433" s="31">
        <f t="shared" si="123"/>
        <v>0</v>
      </c>
      <c r="N433" s="31">
        <f t="shared" si="123"/>
        <v>4500</v>
      </c>
      <c r="O433" s="31">
        <f t="shared" si="123"/>
        <v>0</v>
      </c>
      <c r="P433" s="31">
        <f t="shared" si="123"/>
        <v>4500</v>
      </c>
      <c r="Q433" s="31">
        <f t="shared" si="123"/>
        <v>0</v>
      </c>
      <c r="R433" s="31">
        <f t="shared" si="123"/>
        <v>0</v>
      </c>
      <c r="S433" s="31">
        <f t="shared" si="116"/>
        <v>0</v>
      </c>
      <c r="T433" s="38"/>
    </row>
    <row r="434" spans="1:20" s="50" customFormat="1" ht="15" customHeight="1">
      <c r="A434" s="235"/>
      <c r="B434" s="225"/>
      <c r="C434" s="67" t="s">
        <v>29</v>
      </c>
      <c r="D434" s="48"/>
      <c r="E434" s="48"/>
      <c r="F434" s="48"/>
      <c r="G434" s="49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1"/>
      <c r="T434" s="38"/>
    </row>
    <row r="435" spans="1:20" s="50" customFormat="1" ht="22.5" customHeight="1">
      <c r="A435" s="235"/>
      <c r="B435" s="225"/>
      <c r="C435" s="98" t="s">
        <v>107</v>
      </c>
      <c r="D435" s="52"/>
      <c r="E435" s="52"/>
      <c r="F435" s="52"/>
      <c r="G435" s="49" t="s">
        <v>881</v>
      </c>
      <c r="H435" s="30">
        <v>0</v>
      </c>
      <c r="I435" s="30">
        <v>0</v>
      </c>
      <c r="J435" s="30">
        <v>0</v>
      </c>
      <c r="K435" s="30">
        <v>0</v>
      </c>
      <c r="L435" s="30">
        <v>4500</v>
      </c>
      <c r="M435" s="30">
        <v>0</v>
      </c>
      <c r="N435" s="30">
        <v>4500</v>
      </c>
      <c r="O435" s="30">
        <v>0</v>
      </c>
      <c r="P435" s="30">
        <v>4500</v>
      </c>
      <c r="Q435" s="30">
        <v>0</v>
      </c>
      <c r="R435" s="30">
        <v>0</v>
      </c>
      <c r="S435" s="31">
        <f t="shared" si="116"/>
        <v>0</v>
      </c>
      <c r="T435" s="38"/>
    </row>
    <row r="436" spans="1:20" s="184" customFormat="1" ht="21">
      <c r="A436" s="246" t="s">
        <v>66</v>
      </c>
      <c r="B436" s="239" t="s">
        <v>750</v>
      </c>
      <c r="C436" s="69" t="s">
        <v>20</v>
      </c>
      <c r="D436" s="41"/>
      <c r="E436" s="41"/>
      <c r="F436" s="41"/>
      <c r="G436" s="39"/>
      <c r="H436" s="31">
        <f>H438</f>
        <v>2316.3999999999996</v>
      </c>
      <c r="I436" s="31">
        <f aca="true" t="shared" si="124" ref="I436:R436">I438</f>
        <v>2194.5</v>
      </c>
      <c r="J436" s="31">
        <f t="shared" si="124"/>
        <v>3557</v>
      </c>
      <c r="K436" s="31">
        <f t="shared" si="124"/>
        <v>673.30035</v>
      </c>
      <c r="L436" s="31">
        <f>L438</f>
        <v>3732.8</v>
      </c>
      <c r="M436" s="31">
        <f t="shared" si="124"/>
        <v>1391.367</v>
      </c>
      <c r="N436" s="31">
        <f t="shared" si="124"/>
        <v>3407.3</v>
      </c>
      <c r="O436" s="31">
        <f t="shared" si="124"/>
        <v>2200.56812</v>
      </c>
      <c r="P436" s="31">
        <f t="shared" si="124"/>
        <v>3239.05</v>
      </c>
      <c r="Q436" s="31">
        <f t="shared" si="124"/>
        <v>3178.56341</v>
      </c>
      <c r="R436" s="31">
        <f t="shared" si="124"/>
        <v>3397.7</v>
      </c>
      <c r="S436" s="31">
        <f t="shared" si="116"/>
        <v>3397.7</v>
      </c>
      <c r="T436" s="51"/>
    </row>
    <row r="437" spans="1:20" s="184" customFormat="1" ht="12.75">
      <c r="A437" s="247"/>
      <c r="B437" s="240"/>
      <c r="C437" s="69" t="s">
        <v>29</v>
      </c>
      <c r="D437" s="41"/>
      <c r="E437" s="41"/>
      <c r="F437" s="41"/>
      <c r="G437" s="39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51"/>
    </row>
    <row r="438" spans="1:20" s="184" customFormat="1" ht="21">
      <c r="A438" s="248"/>
      <c r="B438" s="241"/>
      <c r="C438" s="69" t="s">
        <v>107</v>
      </c>
      <c r="D438" s="41" t="s">
        <v>98</v>
      </c>
      <c r="E438" s="41" t="s">
        <v>86</v>
      </c>
      <c r="F438" s="41" t="s">
        <v>86</v>
      </c>
      <c r="G438" s="39" t="s">
        <v>86</v>
      </c>
      <c r="H438" s="31">
        <f aca="true" t="shared" si="125" ref="H438:O438">H447+H443+H439</f>
        <v>2316.3999999999996</v>
      </c>
      <c r="I438" s="31">
        <f t="shared" si="125"/>
        <v>2194.5</v>
      </c>
      <c r="J438" s="31">
        <f t="shared" si="125"/>
        <v>3557</v>
      </c>
      <c r="K438" s="31">
        <f t="shared" si="125"/>
        <v>673.30035</v>
      </c>
      <c r="L438" s="31">
        <f t="shared" si="125"/>
        <v>3732.8</v>
      </c>
      <c r="M438" s="31">
        <f t="shared" si="125"/>
        <v>1391.367</v>
      </c>
      <c r="N438" s="31">
        <f t="shared" si="125"/>
        <v>3407.3</v>
      </c>
      <c r="O438" s="31">
        <f t="shared" si="125"/>
        <v>2200.56812</v>
      </c>
      <c r="P438" s="31">
        <f>P447+P443+P439</f>
        <v>3239.05</v>
      </c>
      <c r="Q438" s="31">
        <f>Q447+Q443+Q439</f>
        <v>3178.56341</v>
      </c>
      <c r="R438" s="31">
        <f>R447+R443+R439</f>
        <v>3397.7</v>
      </c>
      <c r="S438" s="31">
        <f t="shared" si="116"/>
        <v>3397.7</v>
      </c>
      <c r="T438" s="51"/>
    </row>
    <row r="439" spans="1:21" s="50" customFormat="1" ht="21" customHeight="1">
      <c r="A439" s="236" t="s">
        <v>299</v>
      </c>
      <c r="B439" s="224" t="s">
        <v>932</v>
      </c>
      <c r="C439" s="69" t="s">
        <v>20</v>
      </c>
      <c r="D439" s="41" t="s">
        <v>98</v>
      </c>
      <c r="E439" s="41" t="s">
        <v>149</v>
      </c>
      <c r="F439" s="41" t="s">
        <v>931</v>
      </c>
      <c r="G439" s="39"/>
      <c r="H439" s="31">
        <f>H441+H442</f>
        <v>0</v>
      </c>
      <c r="I439" s="31">
        <f>I441+I442</f>
        <v>0</v>
      </c>
      <c r="J439" s="31">
        <f>J441+J442</f>
        <v>0</v>
      </c>
      <c r="K439" s="31">
        <f>K441+K442</f>
        <v>0</v>
      </c>
      <c r="L439" s="31">
        <f>L441+L442</f>
        <v>0</v>
      </c>
      <c r="M439" s="31">
        <f aca="true" t="shared" si="126" ref="M439:R439">M441+M442</f>
        <v>0</v>
      </c>
      <c r="N439" s="31">
        <f t="shared" si="126"/>
        <v>0</v>
      </c>
      <c r="O439" s="31">
        <f t="shared" si="126"/>
        <v>0</v>
      </c>
      <c r="P439" s="31">
        <f t="shared" si="126"/>
        <v>21.75</v>
      </c>
      <c r="Q439" s="31">
        <f t="shared" si="126"/>
        <v>21.75</v>
      </c>
      <c r="R439" s="31">
        <f t="shared" si="126"/>
        <v>0</v>
      </c>
      <c r="S439" s="31">
        <f t="shared" si="116"/>
        <v>0</v>
      </c>
      <c r="T439" s="38"/>
      <c r="U439" s="50">
        <v>72</v>
      </c>
    </row>
    <row r="440" spans="1:20" s="50" customFormat="1" ht="12.75">
      <c r="A440" s="237"/>
      <c r="B440" s="225"/>
      <c r="C440" s="67" t="s">
        <v>29</v>
      </c>
      <c r="D440" s="48"/>
      <c r="E440" s="48"/>
      <c r="F440" s="48"/>
      <c r="G440" s="49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1"/>
      <c r="T440" s="38"/>
    </row>
    <row r="441" spans="1:20" s="50" customFormat="1" ht="13.5" customHeight="1">
      <c r="A441" s="237"/>
      <c r="B441" s="225"/>
      <c r="C441" s="222" t="s">
        <v>107</v>
      </c>
      <c r="D441" s="249"/>
      <c r="E441" s="249"/>
      <c r="F441" s="249"/>
      <c r="G441" s="49" t="s">
        <v>153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16.7</v>
      </c>
      <c r="Q441" s="30">
        <v>16.7</v>
      </c>
      <c r="R441" s="30">
        <v>0</v>
      </c>
      <c r="S441" s="31">
        <f t="shared" si="116"/>
        <v>0</v>
      </c>
      <c r="T441" s="38"/>
    </row>
    <row r="442" spans="1:20" s="50" customFormat="1" ht="12.75" customHeight="1">
      <c r="A442" s="238"/>
      <c r="B442" s="226"/>
      <c r="C442" s="223"/>
      <c r="D442" s="251"/>
      <c r="E442" s="251"/>
      <c r="F442" s="251"/>
      <c r="G442" s="49" t="s">
        <v>154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5.05</v>
      </c>
      <c r="Q442" s="30">
        <v>5.05</v>
      </c>
      <c r="R442" s="30">
        <v>0</v>
      </c>
      <c r="S442" s="31">
        <f t="shared" si="116"/>
        <v>0</v>
      </c>
      <c r="T442" s="38"/>
    </row>
    <row r="443" spans="1:21" s="50" customFormat="1" ht="21" customHeight="1">
      <c r="A443" s="236" t="s">
        <v>244</v>
      </c>
      <c r="B443" s="224" t="s">
        <v>883</v>
      </c>
      <c r="C443" s="69" t="s">
        <v>20</v>
      </c>
      <c r="D443" s="41" t="s">
        <v>98</v>
      </c>
      <c r="E443" s="41" t="s">
        <v>149</v>
      </c>
      <c r="F443" s="41" t="s">
        <v>610</v>
      </c>
      <c r="G443" s="39"/>
      <c r="H443" s="31">
        <f>H445+H446</f>
        <v>0</v>
      </c>
      <c r="I443" s="31">
        <f aca="true" t="shared" si="127" ref="I443:R443">I445+I446</f>
        <v>0</v>
      </c>
      <c r="J443" s="31">
        <f t="shared" si="127"/>
        <v>0</v>
      </c>
      <c r="K443" s="31">
        <f t="shared" si="127"/>
        <v>0</v>
      </c>
      <c r="L443" s="31">
        <f>L445+L446</f>
        <v>175.8</v>
      </c>
      <c r="M443" s="31">
        <f t="shared" si="127"/>
        <v>0</v>
      </c>
      <c r="N443" s="31">
        <f t="shared" si="127"/>
        <v>175.8</v>
      </c>
      <c r="O443" s="31">
        <f t="shared" si="127"/>
        <v>78</v>
      </c>
      <c r="P443" s="31">
        <f t="shared" si="127"/>
        <v>175.8</v>
      </c>
      <c r="Q443" s="31">
        <f t="shared" si="127"/>
        <v>175.8</v>
      </c>
      <c r="R443" s="31">
        <f t="shared" si="127"/>
        <v>0</v>
      </c>
      <c r="S443" s="31">
        <f t="shared" si="116"/>
        <v>0</v>
      </c>
      <c r="T443" s="38"/>
      <c r="U443" s="50">
        <v>71</v>
      </c>
    </row>
    <row r="444" spans="1:20" s="50" customFormat="1" ht="12.75">
      <c r="A444" s="237"/>
      <c r="B444" s="225"/>
      <c r="C444" s="67" t="s">
        <v>29</v>
      </c>
      <c r="D444" s="48"/>
      <c r="E444" s="48"/>
      <c r="F444" s="48"/>
      <c r="G444" s="49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1"/>
      <c r="T444" s="38"/>
    </row>
    <row r="445" spans="1:20" s="50" customFormat="1" ht="13.5" customHeight="1">
      <c r="A445" s="237"/>
      <c r="B445" s="225"/>
      <c r="C445" s="222" t="s">
        <v>107</v>
      </c>
      <c r="D445" s="249"/>
      <c r="E445" s="249"/>
      <c r="F445" s="249"/>
      <c r="G445" s="49" t="s">
        <v>153</v>
      </c>
      <c r="H445" s="30">
        <v>0</v>
      </c>
      <c r="I445" s="30">
        <v>0</v>
      </c>
      <c r="J445" s="30">
        <v>0</v>
      </c>
      <c r="K445" s="30">
        <v>0</v>
      </c>
      <c r="L445" s="30">
        <v>135</v>
      </c>
      <c r="M445" s="30">
        <v>0</v>
      </c>
      <c r="N445" s="30">
        <v>135</v>
      </c>
      <c r="O445" s="30">
        <v>60</v>
      </c>
      <c r="P445" s="30">
        <v>135</v>
      </c>
      <c r="Q445" s="30">
        <v>135</v>
      </c>
      <c r="R445" s="30">
        <v>0</v>
      </c>
      <c r="S445" s="31">
        <f t="shared" si="116"/>
        <v>0</v>
      </c>
      <c r="T445" s="38"/>
    </row>
    <row r="446" spans="1:20" s="50" customFormat="1" ht="12.75" customHeight="1">
      <c r="A446" s="238"/>
      <c r="B446" s="226"/>
      <c r="C446" s="223"/>
      <c r="D446" s="251"/>
      <c r="E446" s="251"/>
      <c r="F446" s="251"/>
      <c r="G446" s="49" t="s">
        <v>154</v>
      </c>
      <c r="H446" s="30">
        <v>0</v>
      </c>
      <c r="I446" s="30">
        <v>0</v>
      </c>
      <c r="J446" s="30">
        <v>0</v>
      </c>
      <c r="K446" s="30">
        <v>0</v>
      </c>
      <c r="L446" s="30">
        <v>40.8</v>
      </c>
      <c r="M446" s="30">
        <v>0</v>
      </c>
      <c r="N446" s="30">
        <v>40.8</v>
      </c>
      <c r="O446" s="30">
        <v>18</v>
      </c>
      <c r="P446" s="30">
        <v>40.8</v>
      </c>
      <c r="Q446" s="30">
        <v>40.8</v>
      </c>
      <c r="R446" s="30">
        <v>0</v>
      </c>
      <c r="S446" s="31">
        <f t="shared" si="116"/>
        <v>0</v>
      </c>
      <c r="T446" s="38"/>
    </row>
    <row r="447" spans="1:21" s="50" customFormat="1" ht="21" customHeight="1">
      <c r="A447" s="236" t="s">
        <v>300</v>
      </c>
      <c r="B447" s="224" t="s">
        <v>761</v>
      </c>
      <c r="C447" s="69" t="s">
        <v>20</v>
      </c>
      <c r="D447" s="41" t="s">
        <v>98</v>
      </c>
      <c r="E447" s="41" t="s">
        <v>149</v>
      </c>
      <c r="F447" s="41" t="s">
        <v>152</v>
      </c>
      <c r="G447" s="39"/>
      <c r="H447" s="31">
        <f>H449+H450+H451+H452+H453</f>
        <v>2316.3999999999996</v>
      </c>
      <c r="I447" s="31">
        <f aca="true" t="shared" si="128" ref="I447:R447">I449+I450+I451+I452+I453</f>
        <v>2194.5</v>
      </c>
      <c r="J447" s="31">
        <f t="shared" si="128"/>
        <v>3557</v>
      </c>
      <c r="K447" s="31">
        <f t="shared" si="128"/>
        <v>673.30035</v>
      </c>
      <c r="L447" s="31">
        <f>L449+L450+L451+L452+L453</f>
        <v>3557</v>
      </c>
      <c r="M447" s="31">
        <f t="shared" si="128"/>
        <v>1391.367</v>
      </c>
      <c r="N447" s="31">
        <f t="shared" si="128"/>
        <v>3231.5</v>
      </c>
      <c r="O447" s="31">
        <f t="shared" si="128"/>
        <v>2122.56812</v>
      </c>
      <c r="P447" s="31">
        <f>P449+P450+P451+P452+P453</f>
        <v>3041.5</v>
      </c>
      <c r="Q447" s="31">
        <f t="shared" si="128"/>
        <v>2981.01341</v>
      </c>
      <c r="R447" s="31">
        <f t="shared" si="128"/>
        <v>3397.7</v>
      </c>
      <c r="S447" s="31">
        <f t="shared" si="116"/>
        <v>3397.7</v>
      </c>
      <c r="T447" s="38"/>
      <c r="U447" s="50">
        <v>70</v>
      </c>
    </row>
    <row r="448" spans="1:20" s="50" customFormat="1" ht="12.75">
      <c r="A448" s="237"/>
      <c r="B448" s="225"/>
      <c r="C448" s="67" t="s">
        <v>29</v>
      </c>
      <c r="D448" s="48"/>
      <c r="E448" s="48"/>
      <c r="F448" s="48"/>
      <c r="G448" s="49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1"/>
      <c r="T448" s="38"/>
    </row>
    <row r="449" spans="1:20" s="50" customFormat="1" ht="14.25" customHeight="1">
      <c r="A449" s="237"/>
      <c r="B449" s="225"/>
      <c r="C449" s="222" t="s">
        <v>107</v>
      </c>
      <c r="D449" s="249"/>
      <c r="E449" s="249"/>
      <c r="F449" s="249"/>
      <c r="G449" s="49" t="s">
        <v>153</v>
      </c>
      <c r="H449" s="30">
        <v>1451.6</v>
      </c>
      <c r="I449" s="30">
        <v>1451.6</v>
      </c>
      <c r="J449" s="30">
        <v>2327.1</v>
      </c>
      <c r="K449" s="30">
        <v>413.70456</v>
      </c>
      <c r="L449" s="30">
        <v>2327.1</v>
      </c>
      <c r="M449" s="30">
        <v>903.25675</v>
      </c>
      <c r="N449" s="30">
        <v>2077.1</v>
      </c>
      <c r="O449" s="30">
        <v>1342.24829</v>
      </c>
      <c r="P449" s="30">
        <v>1906.1</v>
      </c>
      <c r="Q449" s="30">
        <v>1896.1802</v>
      </c>
      <c r="R449" s="30">
        <v>2295.1</v>
      </c>
      <c r="S449" s="31">
        <f t="shared" si="116"/>
        <v>2295.1</v>
      </c>
      <c r="T449" s="38"/>
    </row>
    <row r="450" spans="1:20" s="50" customFormat="1" ht="13.5" customHeight="1">
      <c r="A450" s="237"/>
      <c r="B450" s="225"/>
      <c r="C450" s="229"/>
      <c r="D450" s="250"/>
      <c r="E450" s="250"/>
      <c r="F450" s="250"/>
      <c r="G450" s="49" t="s">
        <v>154</v>
      </c>
      <c r="H450" s="30">
        <v>480.8</v>
      </c>
      <c r="I450" s="30">
        <v>424.3</v>
      </c>
      <c r="J450" s="30">
        <v>699.7</v>
      </c>
      <c r="K450" s="30">
        <v>103.19579</v>
      </c>
      <c r="L450" s="30">
        <v>699.7</v>
      </c>
      <c r="M450" s="30">
        <v>245.1014</v>
      </c>
      <c r="N450" s="30">
        <v>624.2</v>
      </c>
      <c r="O450" s="30">
        <v>380.53533</v>
      </c>
      <c r="P450" s="30">
        <v>605.2</v>
      </c>
      <c r="Q450" s="30">
        <v>567.58371</v>
      </c>
      <c r="R450" s="30">
        <v>690.1</v>
      </c>
      <c r="S450" s="31">
        <f t="shared" si="116"/>
        <v>690.1</v>
      </c>
      <c r="T450" s="38"/>
    </row>
    <row r="451" spans="1:20" s="50" customFormat="1" ht="15.75" customHeight="1">
      <c r="A451" s="237"/>
      <c r="B451" s="225"/>
      <c r="C451" s="229"/>
      <c r="D451" s="250"/>
      <c r="E451" s="250"/>
      <c r="F451" s="250"/>
      <c r="G451" s="49" t="s">
        <v>101</v>
      </c>
      <c r="H451" s="30">
        <v>376</v>
      </c>
      <c r="I451" s="30">
        <v>313.6</v>
      </c>
      <c r="J451" s="30">
        <v>530.2</v>
      </c>
      <c r="K451" s="30">
        <v>156.4</v>
      </c>
      <c r="L451" s="30">
        <v>530.2</v>
      </c>
      <c r="M451" s="30">
        <v>243.00885</v>
      </c>
      <c r="N451" s="30">
        <v>530.19935</v>
      </c>
      <c r="O451" s="30">
        <v>399.78385</v>
      </c>
      <c r="P451" s="30">
        <v>530.19935</v>
      </c>
      <c r="Q451" s="30">
        <v>517.24885</v>
      </c>
      <c r="R451" s="30">
        <v>412.5</v>
      </c>
      <c r="S451" s="31">
        <f t="shared" si="116"/>
        <v>412.5</v>
      </c>
      <c r="T451" s="38"/>
    </row>
    <row r="452" spans="1:20" s="50" customFormat="1" ht="14.25" customHeight="1">
      <c r="A452" s="237"/>
      <c r="B452" s="225"/>
      <c r="C452" s="229"/>
      <c r="D452" s="250"/>
      <c r="E452" s="250"/>
      <c r="F452" s="250"/>
      <c r="G452" s="49" t="s">
        <v>178</v>
      </c>
      <c r="H452" s="30">
        <v>4</v>
      </c>
      <c r="I452" s="30">
        <v>4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1">
        <f t="shared" si="116"/>
        <v>0</v>
      </c>
      <c r="T452" s="38"/>
    </row>
    <row r="453" spans="1:20" s="50" customFormat="1" ht="16.5" customHeight="1">
      <c r="A453" s="238"/>
      <c r="B453" s="226"/>
      <c r="C453" s="223"/>
      <c r="D453" s="251"/>
      <c r="E453" s="251"/>
      <c r="F453" s="251"/>
      <c r="G453" s="49" t="s">
        <v>150</v>
      </c>
      <c r="H453" s="30">
        <v>4</v>
      </c>
      <c r="I453" s="30">
        <v>1</v>
      </c>
      <c r="J453" s="30">
        <v>0</v>
      </c>
      <c r="K453" s="30">
        <v>0</v>
      </c>
      <c r="L453" s="30">
        <v>0</v>
      </c>
      <c r="M453" s="30">
        <v>0</v>
      </c>
      <c r="N453" s="30">
        <v>0.00065</v>
      </c>
      <c r="O453" s="30">
        <v>0.00065</v>
      </c>
      <c r="P453" s="30">
        <v>0.00065</v>
      </c>
      <c r="Q453" s="30">
        <v>0.00065</v>
      </c>
      <c r="R453" s="30">
        <v>0</v>
      </c>
      <c r="S453" s="31">
        <f t="shared" si="116"/>
        <v>0</v>
      </c>
      <c r="T453" s="38"/>
    </row>
    <row r="454" spans="1:21" s="50" customFormat="1" ht="21">
      <c r="A454" s="246"/>
      <c r="B454" s="224" t="s">
        <v>762</v>
      </c>
      <c r="C454" s="69" t="s">
        <v>20</v>
      </c>
      <c r="D454" s="41"/>
      <c r="E454" s="41"/>
      <c r="F454" s="41"/>
      <c r="G454" s="39"/>
      <c r="H454" s="31">
        <f>H456</f>
        <v>13536.699999999999</v>
      </c>
      <c r="I454" s="31">
        <f aca="true" t="shared" si="129" ref="I454:R454">I456</f>
        <v>13536.699999999999</v>
      </c>
      <c r="J454" s="31">
        <f t="shared" si="129"/>
        <v>58977.92</v>
      </c>
      <c r="K454" s="31">
        <f t="shared" si="129"/>
        <v>51.39103</v>
      </c>
      <c r="L454" s="31">
        <f>L456</f>
        <v>57879.28</v>
      </c>
      <c r="M454" s="31">
        <f t="shared" si="129"/>
        <v>4879.1142</v>
      </c>
      <c r="N454" s="31">
        <f t="shared" si="129"/>
        <v>57879.28</v>
      </c>
      <c r="O454" s="31">
        <f t="shared" si="129"/>
        <v>12840.34364</v>
      </c>
      <c r="P454" s="31">
        <f t="shared" si="129"/>
        <v>58190.58</v>
      </c>
      <c r="Q454" s="31">
        <f t="shared" si="129"/>
        <v>56829.353409999996</v>
      </c>
      <c r="R454" s="31">
        <f t="shared" si="129"/>
        <v>23300.4</v>
      </c>
      <c r="S454" s="31">
        <f t="shared" si="116"/>
        <v>23300.4</v>
      </c>
      <c r="T454" s="38"/>
      <c r="U454" s="185"/>
    </row>
    <row r="455" spans="1:20" s="50" customFormat="1" ht="12.75">
      <c r="A455" s="247"/>
      <c r="B455" s="225"/>
      <c r="C455" s="67" t="s">
        <v>29</v>
      </c>
      <c r="D455" s="48"/>
      <c r="E455" s="48"/>
      <c r="F455" s="48"/>
      <c r="G455" s="49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1"/>
      <c r="T455" s="38"/>
    </row>
    <row r="456" spans="1:20" s="50" customFormat="1" ht="22.5">
      <c r="A456" s="248"/>
      <c r="B456" s="226"/>
      <c r="C456" s="67" t="s">
        <v>107</v>
      </c>
      <c r="D456" s="41" t="s">
        <v>98</v>
      </c>
      <c r="E456" s="41" t="s">
        <v>86</v>
      </c>
      <c r="F456" s="41" t="s">
        <v>86</v>
      </c>
      <c r="G456" s="39" t="s">
        <v>86</v>
      </c>
      <c r="H456" s="31">
        <f aca="true" t="shared" si="130" ref="H456:Q456">H457+H460+H467+H474+H471+H478+H464+H481</f>
        <v>13536.699999999999</v>
      </c>
      <c r="I456" s="31">
        <f t="shared" si="130"/>
        <v>13536.699999999999</v>
      </c>
      <c r="J456" s="31">
        <f t="shared" si="130"/>
        <v>58977.92</v>
      </c>
      <c r="K456" s="31">
        <f t="shared" si="130"/>
        <v>51.39103</v>
      </c>
      <c r="L456" s="31">
        <f t="shared" si="130"/>
        <v>57879.28</v>
      </c>
      <c r="M456" s="31">
        <f t="shared" si="130"/>
        <v>4879.1142</v>
      </c>
      <c r="N456" s="31">
        <f t="shared" si="130"/>
        <v>57879.28</v>
      </c>
      <c r="O456" s="31">
        <f t="shared" si="130"/>
        <v>12840.34364</v>
      </c>
      <c r="P456" s="31">
        <f t="shared" si="130"/>
        <v>58190.58</v>
      </c>
      <c r="Q456" s="31">
        <f t="shared" si="130"/>
        <v>56829.353409999996</v>
      </c>
      <c r="R456" s="31">
        <f>R457+R460+R467+R474+R471+R478+R464+R481</f>
        <v>23300.4</v>
      </c>
      <c r="S456" s="31">
        <f>S457+S460+S467+S474+S471+S478+S464+S481</f>
        <v>23300.4</v>
      </c>
      <c r="T456" s="38"/>
    </row>
    <row r="457" spans="1:21" s="50" customFormat="1" ht="21">
      <c r="A457" s="224" t="s">
        <v>670</v>
      </c>
      <c r="B457" s="224" t="s">
        <v>763</v>
      </c>
      <c r="C457" s="69" t="s">
        <v>20</v>
      </c>
      <c r="D457" s="41" t="s">
        <v>98</v>
      </c>
      <c r="E457" s="41" t="s">
        <v>148</v>
      </c>
      <c r="F457" s="41" t="s">
        <v>151</v>
      </c>
      <c r="G457" s="39"/>
      <c r="H457" s="31">
        <f>H459</f>
        <v>12741.9</v>
      </c>
      <c r="I457" s="31">
        <f>I459</f>
        <v>12741.9</v>
      </c>
      <c r="J457" s="31">
        <f aca="true" t="shared" si="131" ref="J457:R457">J459</f>
        <v>12885.5</v>
      </c>
      <c r="K457" s="31">
        <f t="shared" si="131"/>
        <v>0</v>
      </c>
      <c r="L457" s="31">
        <f>L459</f>
        <v>12885.5</v>
      </c>
      <c r="M457" s="31">
        <f t="shared" si="131"/>
        <v>4454.99</v>
      </c>
      <c r="N457" s="31">
        <f t="shared" si="131"/>
        <v>12885.5</v>
      </c>
      <c r="O457" s="31">
        <f t="shared" si="131"/>
        <v>10109.964</v>
      </c>
      <c r="P457" s="31">
        <f t="shared" si="131"/>
        <v>12296.8</v>
      </c>
      <c r="Q457" s="31">
        <f t="shared" si="131"/>
        <v>12278.492</v>
      </c>
      <c r="R457" s="31">
        <f t="shared" si="131"/>
        <v>12681.4</v>
      </c>
      <c r="S457" s="31">
        <f t="shared" si="116"/>
        <v>12681.4</v>
      </c>
      <c r="T457" s="38"/>
      <c r="U457" s="50">
        <v>69</v>
      </c>
    </row>
    <row r="458" spans="1:20" s="50" customFormat="1" ht="12.75">
      <c r="A458" s="225"/>
      <c r="B458" s="225"/>
      <c r="C458" s="67" t="s">
        <v>29</v>
      </c>
      <c r="D458" s="48"/>
      <c r="E458" s="48"/>
      <c r="F458" s="48"/>
      <c r="G458" s="49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1"/>
      <c r="T458" s="38"/>
    </row>
    <row r="459" spans="1:20" s="50" customFormat="1" ht="22.5">
      <c r="A459" s="226"/>
      <c r="B459" s="225"/>
      <c r="C459" s="67" t="s">
        <v>107</v>
      </c>
      <c r="D459" s="48"/>
      <c r="E459" s="48"/>
      <c r="F459" s="48"/>
      <c r="G459" s="49" t="s">
        <v>113</v>
      </c>
      <c r="H459" s="30">
        <v>12741.9</v>
      </c>
      <c r="I459" s="30">
        <v>12741.9</v>
      </c>
      <c r="J459" s="30">
        <v>12885.5</v>
      </c>
      <c r="K459" s="30">
        <v>0</v>
      </c>
      <c r="L459" s="30">
        <v>12885.5</v>
      </c>
      <c r="M459" s="30">
        <v>4454.99</v>
      </c>
      <c r="N459" s="30">
        <v>12885.5</v>
      </c>
      <c r="O459" s="30">
        <v>10109.964</v>
      </c>
      <c r="P459" s="30">
        <v>12296.8</v>
      </c>
      <c r="Q459" s="30">
        <v>12278.492</v>
      </c>
      <c r="R459" s="30">
        <v>12681.4</v>
      </c>
      <c r="S459" s="31">
        <f t="shared" si="116"/>
        <v>12681.4</v>
      </c>
      <c r="T459" s="38"/>
    </row>
    <row r="460" spans="1:21" s="50" customFormat="1" ht="21">
      <c r="A460" s="224" t="s">
        <v>671</v>
      </c>
      <c r="B460" s="224" t="s">
        <v>764</v>
      </c>
      <c r="C460" s="69" t="s">
        <v>20</v>
      </c>
      <c r="D460" s="41" t="s">
        <v>98</v>
      </c>
      <c r="E460" s="41" t="s">
        <v>120</v>
      </c>
      <c r="F460" s="41" t="s">
        <v>642</v>
      </c>
      <c r="G460" s="39"/>
      <c r="H460" s="31">
        <f aca="true" t="shared" si="132" ref="H460:R460">SUM(H462:H463)</f>
        <v>683.8</v>
      </c>
      <c r="I460" s="31">
        <f t="shared" si="132"/>
        <v>683.8</v>
      </c>
      <c r="J460" s="31">
        <f t="shared" si="132"/>
        <v>5100</v>
      </c>
      <c r="K460" s="31">
        <f t="shared" si="132"/>
        <v>51.39103</v>
      </c>
      <c r="L460" s="31">
        <f t="shared" si="132"/>
        <v>684.6</v>
      </c>
      <c r="M460" s="31">
        <f t="shared" si="132"/>
        <v>128.1142</v>
      </c>
      <c r="N460" s="31">
        <f t="shared" si="132"/>
        <v>684.6</v>
      </c>
      <c r="O460" s="31">
        <f t="shared" si="132"/>
        <v>204.83737</v>
      </c>
      <c r="P460" s="31">
        <f t="shared" si="132"/>
        <v>684.6</v>
      </c>
      <c r="Q460" s="31">
        <f t="shared" si="132"/>
        <v>357.48293</v>
      </c>
      <c r="R460" s="31">
        <f t="shared" si="132"/>
        <v>700</v>
      </c>
      <c r="S460" s="31">
        <f t="shared" si="116"/>
        <v>700</v>
      </c>
      <c r="T460" s="38"/>
      <c r="U460" s="50">
        <v>68</v>
      </c>
    </row>
    <row r="461" spans="1:20" s="50" customFormat="1" ht="12.75">
      <c r="A461" s="225"/>
      <c r="B461" s="225"/>
      <c r="C461" s="67" t="s">
        <v>29</v>
      </c>
      <c r="D461" s="48"/>
      <c r="E461" s="48"/>
      <c r="F461" s="48"/>
      <c r="G461" s="49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1"/>
      <c r="T461" s="38"/>
    </row>
    <row r="462" spans="1:20" s="50" customFormat="1" ht="13.5" customHeight="1">
      <c r="A462" s="225"/>
      <c r="B462" s="225"/>
      <c r="C462" s="222" t="s">
        <v>107</v>
      </c>
      <c r="D462" s="249"/>
      <c r="E462" s="249"/>
      <c r="F462" s="249"/>
      <c r="G462" s="49" t="s">
        <v>102</v>
      </c>
      <c r="H462" s="30">
        <v>358.9</v>
      </c>
      <c r="I462" s="30">
        <v>358.9</v>
      </c>
      <c r="J462" s="30">
        <v>4650</v>
      </c>
      <c r="K462" s="30">
        <v>0</v>
      </c>
      <c r="L462" s="30">
        <v>234.6</v>
      </c>
      <c r="M462" s="30">
        <v>0</v>
      </c>
      <c r="N462" s="30">
        <v>360</v>
      </c>
      <c r="O462" s="30">
        <v>0</v>
      </c>
      <c r="P462" s="30">
        <v>360</v>
      </c>
      <c r="Q462" s="30">
        <v>50.348</v>
      </c>
      <c r="R462" s="30">
        <v>360</v>
      </c>
      <c r="S462" s="31">
        <f t="shared" si="116"/>
        <v>360</v>
      </c>
      <c r="T462" s="38"/>
    </row>
    <row r="463" spans="1:20" s="50" customFormat="1" ht="13.5" customHeight="1">
      <c r="A463" s="225"/>
      <c r="B463" s="225"/>
      <c r="C463" s="229"/>
      <c r="D463" s="250"/>
      <c r="E463" s="250"/>
      <c r="F463" s="250"/>
      <c r="G463" s="49" t="s">
        <v>101</v>
      </c>
      <c r="H463" s="30">
        <v>324.9</v>
      </c>
      <c r="I463" s="30">
        <v>324.9</v>
      </c>
      <c r="J463" s="30">
        <v>450</v>
      </c>
      <c r="K463" s="30">
        <v>51.39103</v>
      </c>
      <c r="L463" s="30">
        <v>450</v>
      </c>
      <c r="M463" s="30">
        <v>128.1142</v>
      </c>
      <c r="N463" s="30">
        <v>324.6</v>
      </c>
      <c r="O463" s="30">
        <v>204.83737</v>
      </c>
      <c r="P463" s="30">
        <v>324.6</v>
      </c>
      <c r="Q463" s="30">
        <v>307.13493</v>
      </c>
      <c r="R463" s="30">
        <v>340</v>
      </c>
      <c r="S463" s="31">
        <f t="shared" si="116"/>
        <v>340</v>
      </c>
      <c r="T463" s="38"/>
    </row>
    <row r="464" spans="1:21" s="50" customFormat="1" ht="21">
      <c r="A464" s="224" t="s">
        <v>672</v>
      </c>
      <c r="B464" s="224" t="s">
        <v>933</v>
      </c>
      <c r="C464" s="69" t="s">
        <v>20</v>
      </c>
      <c r="D464" s="41" t="s">
        <v>98</v>
      </c>
      <c r="E464" s="41" t="s">
        <v>104</v>
      </c>
      <c r="F464" s="41" t="s">
        <v>184</v>
      </c>
      <c r="G464" s="39"/>
      <c r="H464" s="31">
        <f aca="true" t="shared" si="133" ref="H464:R464">SUM(H466:H466)</f>
        <v>0</v>
      </c>
      <c r="I464" s="31">
        <f t="shared" si="133"/>
        <v>0</v>
      </c>
      <c r="J464" s="31">
        <f t="shared" si="133"/>
        <v>0</v>
      </c>
      <c r="K464" s="31">
        <f t="shared" si="133"/>
        <v>0</v>
      </c>
      <c r="L464" s="31">
        <f t="shared" si="133"/>
        <v>0</v>
      </c>
      <c r="M464" s="31">
        <f t="shared" si="133"/>
        <v>0</v>
      </c>
      <c r="N464" s="31">
        <f t="shared" si="133"/>
        <v>0</v>
      </c>
      <c r="O464" s="31">
        <f t="shared" si="133"/>
        <v>0</v>
      </c>
      <c r="P464" s="31">
        <f t="shared" si="133"/>
        <v>900</v>
      </c>
      <c r="Q464" s="31">
        <f t="shared" si="133"/>
        <v>0</v>
      </c>
      <c r="R464" s="31">
        <f t="shared" si="133"/>
        <v>0</v>
      </c>
      <c r="S464" s="31">
        <f t="shared" si="116"/>
        <v>0</v>
      </c>
      <c r="T464" s="38"/>
      <c r="U464" s="50">
        <v>67</v>
      </c>
    </row>
    <row r="465" spans="1:20" s="50" customFormat="1" ht="12.75">
      <c r="A465" s="225"/>
      <c r="B465" s="225"/>
      <c r="C465" s="67" t="s">
        <v>29</v>
      </c>
      <c r="D465" s="48"/>
      <c r="E465" s="48"/>
      <c r="F465" s="48"/>
      <c r="G465" s="49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1"/>
      <c r="T465" s="38"/>
    </row>
    <row r="466" spans="1:20" s="50" customFormat="1" ht="23.25" customHeight="1">
      <c r="A466" s="225"/>
      <c r="B466" s="225"/>
      <c r="C466" s="98" t="s">
        <v>107</v>
      </c>
      <c r="D466" s="52"/>
      <c r="E466" s="52"/>
      <c r="F466" s="52"/>
      <c r="G466" s="49" t="s">
        <v>101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900</v>
      </c>
      <c r="Q466" s="30">
        <v>0</v>
      </c>
      <c r="R466" s="30">
        <v>0</v>
      </c>
      <c r="S466" s="31">
        <f t="shared" si="116"/>
        <v>0</v>
      </c>
      <c r="T466" s="38"/>
    </row>
    <row r="467" spans="1:20" s="50" customFormat="1" ht="21" customHeight="1">
      <c r="A467" s="224" t="s">
        <v>673</v>
      </c>
      <c r="B467" s="224" t="s">
        <v>174</v>
      </c>
      <c r="C467" s="69" t="s">
        <v>20</v>
      </c>
      <c r="D467" s="41" t="s">
        <v>98</v>
      </c>
      <c r="E467" s="41" t="s">
        <v>148</v>
      </c>
      <c r="F467" s="41" t="s">
        <v>184</v>
      </c>
      <c r="G467" s="39"/>
      <c r="H467" s="31">
        <f aca="true" t="shared" si="134" ref="H467:Q467">SUM(H469:H470)</f>
        <v>111</v>
      </c>
      <c r="I467" s="31">
        <f t="shared" si="134"/>
        <v>111</v>
      </c>
      <c r="J467" s="31">
        <f t="shared" si="134"/>
        <v>0</v>
      </c>
      <c r="K467" s="31">
        <f t="shared" si="134"/>
        <v>0</v>
      </c>
      <c r="L467" s="31">
        <f t="shared" si="134"/>
        <v>0</v>
      </c>
      <c r="M467" s="31">
        <f t="shared" si="134"/>
        <v>0</v>
      </c>
      <c r="N467" s="31">
        <f t="shared" si="134"/>
        <v>0</v>
      </c>
      <c r="O467" s="31">
        <f t="shared" si="134"/>
        <v>0</v>
      </c>
      <c r="P467" s="31">
        <f t="shared" si="134"/>
        <v>0</v>
      </c>
      <c r="Q467" s="31">
        <f t="shared" si="134"/>
        <v>0</v>
      </c>
      <c r="R467" s="31">
        <f>SUM(R469:R470)</f>
        <v>120</v>
      </c>
      <c r="S467" s="31">
        <f>SUM(S469:S470)</f>
        <v>120</v>
      </c>
      <c r="T467" s="38"/>
    </row>
    <row r="468" spans="1:20" s="50" customFormat="1" ht="12.75">
      <c r="A468" s="225"/>
      <c r="B468" s="225"/>
      <c r="C468" s="67" t="s">
        <v>29</v>
      </c>
      <c r="D468" s="48"/>
      <c r="E468" s="48"/>
      <c r="F468" s="48"/>
      <c r="G468" s="49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1"/>
      <c r="T468" s="38"/>
    </row>
    <row r="469" spans="1:20" s="50" customFormat="1" ht="18.75" customHeight="1">
      <c r="A469" s="225"/>
      <c r="B469" s="225"/>
      <c r="C469" s="233" t="s">
        <v>107</v>
      </c>
      <c r="D469" s="249"/>
      <c r="E469" s="249"/>
      <c r="F469" s="249"/>
      <c r="G469" s="49" t="s">
        <v>102</v>
      </c>
      <c r="H469" s="30">
        <v>111</v>
      </c>
      <c r="I469" s="30">
        <v>111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1">
        <f t="shared" si="116"/>
        <v>0</v>
      </c>
      <c r="T469" s="38"/>
    </row>
    <row r="470" spans="1:20" s="50" customFormat="1" ht="18.75" customHeight="1">
      <c r="A470" s="226"/>
      <c r="B470" s="226"/>
      <c r="C470" s="234"/>
      <c r="D470" s="251"/>
      <c r="E470" s="251"/>
      <c r="F470" s="251"/>
      <c r="G470" s="49" t="s">
        <v>101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120</v>
      </c>
      <c r="S470" s="31">
        <f t="shared" si="116"/>
        <v>120</v>
      </c>
      <c r="T470" s="38"/>
    </row>
    <row r="471" spans="1:21" s="50" customFormat="1" ht="21">
      <c r="A471" s="224" t="s">
        <v>731</v>
      </c>
      <c r="B471" s="224" t="s">
        <v>885</v>
      </c>
      <c r="C471" s="69" t="s">
        <v>20</v>
      </c>
      <c r="D471" s="41" t="s">
        <v>98</v>
      </c>
      <c r="E471" s="41" t="s">
        <v>611</v>
      </c>
      <c r="F471" s="41" t="s">
        <v>884</v>
      </c>
      <c r="G471" s="39"/>
      <c r="H471" s="31">
        <f>H473</f>
        <v>0</v>
      </c>
      <c r="I471" s="31">
        <f>I473</f>
        <v>0</v>
      </c>
      <c r="J471" s="31">
        <f>J473</f>
        <v>0</v>
      </c>
      <c r="K471" s="31">
        <f>K473</f>
        <v>0</v>
      </c>
      <c r="L471" s="31">
        <f>L473</f>
        <v>2777.1</v>
      </c>
      <c r="M471" s="31">
        <f aca="true" t="shared" si="135" ref="M471:R471">M473</f>
        <v>0</v>
      </c>
      <c r="N471" s="31">
        <f t="shared" si="135"/>
        <v>2777.1</v>
      </c>
      <c r="O471" s="31">
        <f t="shared" si="135"/>
        <v>2064.43125</v>
      </c>
      <c r="P471" s="31">
        <f t="shared" si="135"/>
        <v>2777.1</v>
      </c>
      <c r="Q471" s="31">
        <f t="shared" si="135"/>
        <v>2661.29848</v>
      </c>
      <c r="R471" s="31">
        <f t="shared" si="135"/>
        <v>0</v>
      </c>
      <c r="S471" s="31">
        <f t="shared" si="116"/>
        <v>0</v>
      </c>
      <c r="T471" s="38"/>
      <c r="U471" s="50">
        <v>66</v>
      </c>
    </row>
    <row r="472" spans="1:20" s="50" customFormat="1" ht="12.75">
      <c r="A472" s="225"/>
      <c r="B472" s="225"/>
      <c r="C472" s="67" t="s">
        <v>29</v>
      </c>
      <c r="D472" s="48"/>
      <c r="E472" s="48"/>
      <c r="F472" s="48"/>
      <c r="G472" s="49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1"/>
      <c r="T472" s="38"/>
    </row>
    <row r="473" spans="1:20" s="50" customFormat="1" ht="22.5">
      <c r="A473" s="226"/>
      <c r="B473" s="226"/>
      <c r="C473" s="67" t="s">
        <v>107</v>
      </c>
      <c r="D473" s="48"/>
      <c r="E473" s="48"/>
      <c r="F473" s="48"/>
      <c r="G473" s="49" t="s">
        <v>134</v>
      </c>
      <c r="H473" s="30">
        <v>0</v>
      </c>
      <c r="I473" s="30">
        <v>0</v>
      </c>
      <c r="J473" s="30">
        <v>0</v>
      </c>
      <c r="K473" s="30">
        <v>0</v>
      </c>
      <c r="L473" s="30">
        <v>2777.1</v>
      </c>
      <c r="M473" s="30">
        <v>0</v>
      </c>
      <c r="N473" s="30">
        <v>2777.1</v>
      </c>
      <c r="O473" s="30">
        <v>2064.43125</v>
      </c>
      <c r="P473" s="30">
        <v>2777.1</v>
      </c>
      <c r="Q473" s="30">
        <v>2661.29848</v>
      </c>
      <c r="R473" s="30">
        <v>0</v>
      </c>
      <c r="S473" s="31">
        <f t="shared" si="116"/>
        <v>0</v>
      </c>
      <c r="T473" s="38"/>
    </row>
    <row r="474" spans="1:21" s="50" customFormat="1" ht="21" customHeight="1">
      <c r="A474" s="224" t="s">
        <v>674</v>
      </c>
      <c r="B474" s="224" t="s">
        <v>765</v>
      </c>
      <c r="C474" s="69" t="s">
        <v>20</v>
      </c>
      <c r="D474" s="41" t="s">
        <v>98</v>
      </c>
      <c r="E474" s="41" t="s">
        <v>611</v>
      </c>
      <c r="F474" s="41" t="s">
        <v>612</v>
      </c>
      <c r="G474" s="39"/>
      <c r="H474" s="31">
        <f aca="true" t="shared" si="136" ref="H474:O474">H476+H477</f>
        <v>0</v>
      </c>
      <c r="I474" s="31">
        <f t="shared" si="136"/>
        <v>0</v>
      </c>
      <c r="J474" s="31">
        <f t="shared" si="136"/>
        <v>40992.42</v>
      </c>
      <c r="K474" s="31">
        <f t="shared" si="136"/>
        <v>0</v>
      </c>
      <c r="L474" s="31">
        <f t="shared" si="136"/>
        <v>40992.42</v>
      </c>
      <c r="M474" s="31">
        <f t="shared" si="136"/>
        <v>296.01</v>
      </c>
      <c r="N474" s="31">
        <f t="shared" si="136"/>
        <v>40992.42</v>
      </c>
      <c r="O474" s="31">
        <f t="shared" si="136"/>
        <v>296.01</v>
      </c>
      <c r="P474" s="31">
        <f>P476+P477</f>
        <v>40992.42</v>
      </c>
      <c r="Q474" s="31">
        <f>Q476+Q477</f>
        <v>40992.42</v>
      </c>
      <c r="R474" s="31">
        <f>R476+R477</f>
        <v>0</v>
      </c>
      <c r="S474" s="31">
        <f t="shared" si="116"/>
        <v>0</v>
      </c>
      <c r="T474" s="38"/>
      <c r="U474" s="50">
        <v>65</v>
      </c>
    </row>
    <row r="475" spans="1:20" s="50" customFormat="1" ht="12.75">
      <c r="A475" s="225"/>
      <c r="B475" s="225"/>
      <c r="C475" s="67" t="s">
        <v>29</v>
      </c>
      <c r="D475" s="48"/>
      <c r="E475" s="48"/>
      <c r="F475" s="48"/>
      <c r="G475" s="49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1"/>
      <c r="T475" s="38"/>
    </row>
    <row r="476" spans="1:20" s="50" customFormat="1" ht="22.5" customHeight="1">
      <c r="A476" s="225"/>
      <c r="B476" s="225"/>
      <c r="C476" s="98" t="s">
        <v>107</v>
      </c>
      <c r="D476" s="249"/>
      <c r="E476" s="249"/>
      <c r="F476" s="249"/>
      <c r="G476" s="49" t="s">
        <v>826</v>
      </c>
      <c r="H476" s="30">
        <v>0</v>
      </c>
      <c r="I476" s="30">
        <v>0</v>
      </c>
      <c r="J476" s="30">
        <v>40992.42</v>
      </c>
      <c r="K476" s="30">
        <v>0</v>
      </c>
      <c r="L476" s="30">
        <v>40992.42</v>
      </c>
      <c r="M476" s="30">
        <v>296.01</v>
      </c>
      <c r="N476" s="30">
        <v>40992.42</v>
      </c>
      <c r="O476" s="30">
        <v>296.01</v>
      </c>
      <c r="P476" s="30">
        <v>0</v>
      </c>
      <c r="Q476" s="30">
        <v>0</v>
      </c>
      <c r="R476" s="30">
        <v>0</v>
      </c>
      <c r="S476" s="31">
        <f t="shared" si="116"/>
        <v>0</v>
      </c>
      <c r="T476" s="38"/>
    </row>
    <row r="477" spans="1:20" s="50" customFormat="1" ht="12.75">
      <c r="A477" s="226"/>
      <c r="B477" s="226"/>
      <c r="C477" s="100"/>
      <c r="D477" s="251"/>
      <c r="E477" s="251"/>
      <c r="F477" s="251"/>
      <c r="G477" s="49" t="s">
        <v>134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40992.42</v>
      </c>
      <c r="Q477" s="30">
        <v>40992.42</v>
      </c>
      <c r="R477" s="30"/>
      <c r="S477" s="31">
        <f t="shared" si="116"/>
        <v>0</v>
      </c>
      <c r="T477" s="38"/>
    </row>
    <row r="478" spans="1:21" s="50" customFormat="1" ht="21">
      <c r="A478" s="224" t="s">
        <v>984</v>
      </c>
      <c r="B478" s="224" t="s">
        <v>887</v>
      </c>
      <c r="C478" s="69" t="s">
        <v>20</v>
      </c>
      <c r="D478" s="41" t="s">
        <v>98</v>
      </c>
      <c r="E478" s="41" t="s">
        <v>611</v>
      </c>
      <c r="F478" s="41" t="s">
        <v>886</v>
      </c>
      <c r="G478" s="39"/>
      <c r="H478" s="31">
        <f>H480</f>
        <v>0</v>
      </c>
      <c r="I478" s="31">
        <f>I480</f>
        <v>0</v>
      </c>
      <c r="J478" s="31">
        <f>J480</f>
        <v>0</v>
      </c>
      <c r="K478" s="31">
        <f>K480</f>
        <v>0</v>
      </c>
      <c r="L478" s="31">
        <f>L480</f>
        <v>539.66</v>
      </c>
      <c r="M478" s="31">
        <f aca="true" t="shared" si="137" ref="M478:R478">M480</f>
        <v>0</v>
      </c>
      <c r="N478" s="31">
        <f t="shared" si="137"/>
        <v>539.66</v>
      </c>
      <c r="O478" s="31">
        <f t="shared" si="137"/>
        <v>165.10102</v>
      </c>
      <c r="P478" s="31">
        <f t="shared" si="137"/>
        <v>539.66</v>
      </c>
      <c r="Q478" s="31">
        <f t="shared" si="137"/>
        <v>539.66</v>
      </c>
      <c r="R478" s="31">
        <f t="shared" si="137"/>
        <v>0</v>
      </c>
      <c r="S478" s="31">
        <f aca="true" t="shared" si="138" ref="S478:S549">R478</f>
        <v>0</v>
      </c>
      <c r="T478" s="38"/>
      <c r="U478" s="50">
        <v>64</v>
      </c>
    </row>
    <row r="479" spans="1:20" s="50" customFormat="1" ht="12.75">
      <c r="A479" s="225"/>
      <c r="B479" s="225"/>
      <c r="C479" s="67" t="s">
        <v>29</v>
      </c>
      <c r="D479" s="48"/>
      <c r="E479" s="48"/>
      <c r="F479" s="48"/>
      <c r="G479" s="49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1"/>
      <c r="T479" s="38"/>
    </row>
    <row r="480" spans="1:20" s="50" customFormat="1" ht="22.5">
      <c r="A480" s="226"/>
      <c r="B480" s="226"/>
      <c r="C480" s="67" t="s">
        <v>107</v>
      </c>
      <c r="D480" s="48"/>
      <c r="E480" s="48"/>
      <c r="F480" s="48"/>
      <c r="G480" s="49" t="s">
        <v>134</v>
      </c>
      <c r="H480" s="30">
        <v>0</v>
      </c>
      <c r="I480" s="30">
        <v>0</v>
      </c>
      <c r="J480" s="30">
        <v>0</v>
      </c>
      <c r="K480" s="30">
        <v>0</v>
      </c>
      <c r="L480" s="30">
        <v>539.66</v>
      </c>
      <c r="M480" s="30">
        <v>0</v>
      </c>
      <c r="N480" s="30">
        <v>539.66</v>
      </c>
      <c r="O480" s="30">
        <v>165.10102</v>
      </c>
      <c r="P480" s="30">
        <v>539.66</v>
      </c>
      <c r="Q480" s="30">
        <v>539.66</v>
      </c>
      <c r="R480" s="30">
        <v>0</v>
      </c>
      <c r="S480" s="31">
        <f t="shared" si="138"/>
        <v>0</v>
      </c>
      <c r="T480" s="38"/>
    </row>
    <row r="481" spans="1:21" s="50" customFormat="1" ht="21">
      <c r="A481" s="224" t="s">
        <v>985</v>
      </c>
      <c r="B481" s="224" t="s">
        <v>955</v>
      </c>
      <c r="C481" s="69" t="s">
        <v>20</v>
      </c>
      <c r="D481" s="41" t="s">
        <v>98</v>
      </c>
      <c r="E481" s="41" t="s">
        <v>611</v>
      </c>
      <c r="F481" s="41" t="s">
        <v>954</v>
      </c>
      <c r="G481" s="39"/>
      <c r="H481" s="31">
        <f>H483</f>
        <v>0</v>
      </c>
      <c r="I481" s="31">
        <f>I483</f>
        <v>0</v>
      </c>
      <c r="J481" s="31">
        <f>J483</f>
        <v>0</v>
      </c>
      <c r="K481" s="31">
        <f>K483</f>
        <v>0</v>
      </c>
      <c r="L481" s="31">
        <f>L483</f>
        <v>0</v>
      </c>
      <c r="M481" s="31">
        <f aca="true" t="shared" si="139" ref="M481:R481">M483</f>
        <v>0</v>
      </c>
      <c r="N481" s="31">
        <f t="shared" si="139"/>
        <v>0</v>
      </c>
      <c r="O481" s="31">
        <f t="shared" si="139"/>
        <v>0</v>
      </c>
      <c r="P481" s="31">
        <f t="shared" si="139"/>
        <v>0</v>
      </c>
      <c r="Q481" s="31">
        <f t="shared" si="139"/>
        <v>0</v>
      </c>
      <c r="R481" s="31">
        <f t="shared" si="139"/>
        <v>9799</v>
      </c>
      <c r="S481" s="31">
        <f t="shared" si="138"/>
        <v>9799</v>
      </c>
      <c r="T481" s="38"/>
      <c r="U481" s="50">
        <v>63</v>
      </c>
    </row>
    <row r="482" spans="1:20" s="50" customFormat="1" ht="12.75">
      <c r="A482" s="225"/>
      <c r="B482" s="225"/>
      <c r="C482" s="67" t="s">
        <v>29</v>
      </c>
      <c r="D482" s="48"/>
      <c r="E482" s="48"/>
      <c r="F482" s="48"/>
      <c r="G482" s="49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1"/>
      <c r="T482" s="38"/>
    </row>
    <row r="483" spans="1:20" s="50" customFormat="1" ht="22.5">
      <c r="A483" s="226"/>
      <c r="B483" s="226"/>
      <c r="C483" s="67" t="s">
        <v>107</v>
      </c>
      <c r="D483" s="48"/>
      <c r="E483" s="48"/>
      <c r="F483" s="48"/>
      <c r="G483" s="49" t="s">
        <v>134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9799</v>
      </c>
      <c r="S483" s="31">
        <f>R483</f>
        <v>9799</v>
      </c>
      <c r="T483" s="38"/>
    </row>
    <row r="484" spans="1:20" s="50" customFormat="1" ht="21">
      <c r="A484" s="245" t="s">
        <v>32</v>
      </c>
      <c r="B484" s="245" t="s">
        <v>766</v>
      </c>
      <c r="C484" s="69" t="s">
        <v>20</v>
      </c>
      <c r="D484" s="49"/>
      <c r="E484" s="38"/>
      <c r="F484" s="38"/>
      <c r="G484" s="38"/>
      <c r="H484" s="31">
        <f>H486</f>
        <v>1189.576</v>
      </c>
      <c r="I484" s="31">
        <f>I486</f>
        <v>1189.576</v>
      </c>
      <c r="J484" s="31">
        <f aca="true" t="shared" si="140" ref="J484:R484">J486</f>
        <v>3022.0679999999998</v>
      </c>
      <c r="K484" s="31">
        <f t="shared" si="140"/>
        <v>265.32</v>
      </c>
      <c r="L484" s="31">
        <f t="shared" si="140"/>
        <v>5388.067999999999</v>
      </c>
      <c r="M484" s="31">
        <f t="shared" si="140"/>
        <v>1841.808</v>
      </c>
      <c r="N484" s="31">
        <f t="shared" si="140"/>
        <v>5388.067999999999</v>
      </c>
      <c r="O484" s="31">
        <f t="shared" si="140"/>
        <v>3528.37752</v>
      </c>
      <c r="P484" s="31">
        <f t="shared" si="140"/>
        <v>4915.3460000000005</v>
      </c>
      <c r="Q484" s="31">
        <f t="shared" si="140"/>
        <v>4915.3460000000005</v>
      </c>
      <c r="R484" s="31">
        <f t="shared" si="140"/>
        <v>3544.3</v>
      </c>
      <c r="S484" s="31">
        <f t="shared" si="138"/>
        <v>3544.3</v>
      </c>
      <c r="T484" s="38"/>
    </row>
    <row r="485" spans="1:20" s="50" customFormat="1" ht="12.75">
      <c r="A485" s="245"/>
      <c r="B485" s="245"/>
      <c r="C485" s="69" t="s">
        <v>29</v>
      </c>
      <c r="D485" s="49"/>
      <c r="E485" s="38"/>
      <c r="F485" s="38"/>
      <c r="G485" s="38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8"/>
    </row>
    <row r="486" spans="1:20" s="50" customFormat="1" ht="21">
      <c r="A486" s="245"/>
      <c r="B486" s="245"/>
      <c r="C486" s="69" t="s">
        <v>99</v>
      </c>
      <c r="D486" s="39" t="s">
        <v>98</v>
      </c>
      <c r="E486" s="51" t="s">
        <v>86</v>
      </c>
      <c r="F486" s="51" t="s">
        <v>86</v>
      </c>
      <c r="G486" s="51" t="s">
        <v>86</v>
      </c>
      <c r="H486" s="31">
        <f aca="true" t="shared" si="141" ref="H486:R486">H487+H505</f>
        <v>1189.576</v>
      </c>
      <c r="I486" s="31">
        <f t="shared" si="141"/>
        <v>1189.576</v>
      </c>
      <c r="J486" s="31">
        <f t="shared" si="141"/>
        <v>3022.0679999999998</v>
      </c>
      <c r="K486" s="31">
        <f t="shared" si="141"/>
        <v>265.32</v>
      </c>
      <c r="L486" s="31">
        <f t="shared" si="141"/>
        <v>5388.067999999999</v>
      </c>
      <c r="M486" s="31">
        <f t="shared" si="141"/>
        <v>1841.808</v>
      </c>
      <c r="N486" s="31">
        <f t="shared" si="141"/>
        <v>5388.067999999999</v>
      </c>
      <c r="O486" s="31">
        <f t="shared" si="141"/>
        <v>3528.37752</v>
      </c>
      <c r="P486" s="31">
        <f t="shared" si="141"/>
        <v>4915.3460000000005</v>
      </c>
      <c r="Q486" s="31">
        <f t="shared" si="141"/>
        <v>4915.3460000000005</v>
      </c>
      <c r="R486" s="31">
        <f t="shared" si="141"/>
        <v>3544.3</v>
      </c>
      <c r="S486" s="31">
        <f t="shared" si="138"/>
        <v>3544.3</v>
      </c>
      <c r="T486" s="38"/>
    </row>
    <row r="487" spans="1:20" s="50" customFormat="1" ht="37.5" customHeight="1">
      <c r="A487" s="239" t="s">
        <v>23</v>
      </c>
      <c r="B487" s="224" t="s">
        <v>961</v>
      </c>
      <c r="C487" s="67" t="s">
        <v>20</v>
      </c>
      <c r="D487" s="39"/>
      <c r="E487" s="51"/>
      <c r="F487" s="51"/>
      <c r="G487" s="51"/>
      <c r="H487" s="31">
        <f>H489</f>
        <v>1179.6</v>
      </c>
      <c r="I487" s="31">
        <f>I489</f>
        <v>1179.6</v>
      </c>
      <c r="J487" s="31">
        <f aca="true" t="shared" si="142" ref="J487:R487">J489</f>
        <v>3012.0679999999998</v>
      </c>
      <c r="K487" s="31">
        <f t="shared" si="142"/>
        <v>265.32</v>
      </c>
      <c r="L487" s="31">
        <f t="shared" si="142"/>
        <v>5378.067999999999</v>
      </c>
      <c r="M487" s="31">
        <f t="shared" si="142"/>
        <v>1841.808</v>
      </c>
      <c r="N487" s="31">
        <f t="shared" si="142"/>
        <v>5378.067999999999</v>
      </c>
      <c r="O487" s="31">
        <f t="shared" si="142"/>
        <v>3528.37752</v>
      </c>
      <c r="P487" s="31">
        <f t="shared" si="142"/>
        <v>4908.036</v>
      </c>
      <c r="Q487" s="31">
        <f t="shared" si="142"/>
        <v>4908.036</v>
      </c>
      <c r="R487" s="31">
        <f t="shared" si="142"/>
        <v>3534.3</v>
      </c>
      <c r="S487" s="31">
        <f t="shared" si="138"/>
        <v>3534.3</v>
      </c>
      <c r="T487" s="38"/>
    </row>
    <row r="488" spans="1:20" s="50" customFormat="1" ht="12.75">
      <c r="A488" s="240"/>
      <c r="B488" s="226"/>
      <c r="C488" s="67" t="s">
        <v>29</v>
      </c>
      <c r="D488" s="39"/>
      <c r="E488" s="51"/>
      <c r="F488" s="51"/>
      <c r="G488" s="5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8"/>
    </row>
    <row r="489" spans="1:20" s="50" customFormat="1" ht="48.75" customHeight="1">
      <c r="A489" s="241"/>
      <c r="B489" s="71" t="s">
        <v>962</v>
      </c>
      <c r="C489" s="67" t="s">
        <v>99</v>
      </c>
      <c r="D489" s="39" t="s">
        <v>98</v>
      </c>
      <c r="E489" s="51" t="s">
        <v>86</v>
      </c>
      <c r="F489" s="51" t="s">
        <v>86</v>
      </c>
      <c r="G489" s="51" t="s">
        <v>86</v>
      </c>
      <c r="H489" s="30">
        <f>H493+H496+H490+H499+H502</f>
        <v>1179.6</v>
      </c>
      <c r="I489" s="30">
        <f>I493+I496+I490+I499+I502</f>
        <v>1179.6</v>
      </c>
      <c r="J489" s="30">
        <f>J493+J496+J490+J499+J502</f>
        <v>3012.0679999999998</v>
      </c>
      <c r="K489" s="30">
        <f>K493+K496+K490+K499+K502</f>
        <v>265.32</v>
      </c>
      <c r="L489" s="30">
        <f>L493+L496+L490+L499+L502</f>
        <v>5378.067999999999</v>
      </c>
      <c r="M489" s="30">
        <f aca="true" t="shared" si="143" ref="M489:R489">M493+M496+M490+M499+M502</f>
        <v>1841.808</v>
      </c>
      <c r="N489" s="30">
        <f t="shared" si="143"/>
        <v>5378.067999999999</v>
      </c>
      <c r="O489" s="30">
        <f t="shared" si="143"/>
        <v>3528.37752</v>
      </c>
      <c r="P489" s="30">
        <f t="shared" si="143"/>
        <v>4908.036</v>
      </c>
      <c r="Q489" s="30">
        <f t="shared" si="143"/>
        <v>4908.036</v>
      </c>
      <c r="R489" s="30">
        <f t="shared" si="143"/>
        <v>3534.3</v>
      </c>
      <c r="S489" s="31">
        <f t="shared" si="138"/>
        <v>3534.3</v>
      </c>
      <c r="T489" s="38"/>
    </row>
    <row r="490" spans="1:21" s="50" customFormat="1" ht="25.5" customHeight="1">
      <c r="A490" s="224" t="s">
        <v>172</v>
      </c>
      <c r="B490" s="224" t="s">
        <v>767</v>
      </c>
      <c r="C490" s="67" t="s">
        <v>20</v>
      </c>
      <c r="D490" s="39" t="s">
        <v>98</v>
      </c>
      <c r="E490" s="39" t="s">
        <v>100</v>
      </c>
      <c r="F490" s="39" t="s">
        <v>644</v>
      </c>
      <c r="G490" s="39"/>
      <c r="H490" s="31">
        <f>H492</f>
        <v>0</v>
      </c>
      <c r="I490" s="31">
        <f aca="true" t="shared" si="144" ref="I490:R490">I492</f>
        <v>0</v>
      </c>
      <c r="J490" s="31">
        <f t="shared" si="144"/>
        <v>570</v>
      </c>
      <c r="K490" s="31">
        <f t="shared" si="144"/>
        <v>0</v>
      </c>
      <c r="L490" s="31">
        <f>L492</f>
        <v>570</v>
      </c>
      <c r="M490" s="31">
        <f t="shared" si="144"/>
        <v>0</v>
      </c>
      <c r="N490" s="31">
        <f t="shared" si="144"/>
        <v>570</v>
      </c>
      <c r="O490" s="31">
        <f t="shared" si="144"/>
        <v>0</v>
      </c>
      <c r="P490" s="31">
        <f t="shared" si="144"/>
        <v>99.968</v>
      </c>
      <c r="Q490" s="31">
        <f t="shared" si="144"/>
        <v>99.968</v>
      </c>
      <c r="R490" s="31">
        <f t="shared" si="144"/>
        <v>570</v>
      </c>
      <c r="S490" s="31">
        <f t="shared" si="138"/>
        <v>570</v>
      </c>
      <c r="T490" s="38"/>
      <c r="U490" s="50">
        <v>62</v>
      </c>
    </row>
    <row r="491" spans="1:20" s="50" customFormat="1" ht="12.75">
      <c r="A491" s="225"/>
      <c r="B491" s="225"/>
      <c r="C491" s="67" t="s">
        <v>29</v>
      </c>
      <c r="D491" s="49"/>
      <c r="E491" s="49"/>
      <c r="F491" s="49"/>
      <c r="G491" s="49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1"/>
      <c r="T491" s="38"/>
    </row>
    <row r="492" spans="1:20" s="50" customFormat="1" ht="22.5">
      <c r="A492" s="226"/>
      <c r="B492" s="226"/>
      <c r="C492" s="67" t="s">
        <v>99</v>
      </c>
      <c r="D492" s="49"/>
      <c r="E492" s="49"/>
      <c r="F492" s="49"/>
      <c r="G492" s="49" t="s">
        <v>101</v>
      </c>
      <c r="H492" s="30">
        <v>0</v>
      </c>
      <c r="I492" s="30">
        <v>0</v>
      </c>
      <c r="J492" s="30">
        <v>570</v>
      </c>
      <c r="K492" s="30">
        <v>0</v>
      </c>
      <c r="L492" s="30">
        <v>570</v>
      </c>
      <c r="M492" s="30">
        <v>0</v>
      </c>
      <c r="N492" s="30">
        <v>570</v>
      </c>
      <c r="O492" s="30">
        <v>0</v>
      </c>
      <c r="P492" s="30">
        <v>99.968</v>
      </c>
      <c r="Q492" s="30">
        <v>99.968</v>
      </c>
      <c r="R492" s="30">
        <v>570</v>
      </c>
      <c r="S492" s="31">
        <f t="shared" si="138"/>
        <v>570</v>
      </c>
      <c r="T492" s="38"/>
    </row>
    <row r="493" spans="1:21" s="50" customFormat="1" ht="28.5" customHeight="1">
      <c r="A493" s="224" t="s">
        <v>244</v>
      </c>
      <c r="B493" s="224" t="s">
        <v>768</v>
      </c>
      <c r="C493" s="67" t="s">
        <v>20</v>
      </c>
      <c r="D493" s="39" t="s">
        <v>98</v>
      </c>
      <c r="E493" s="39" t="s">
        <v>100</v>
      </c>
      <c r="F493" s="39" t="s">
        <v>105</v>
      </c>
      <c r="G493" s="39"/>
      <c r="H493" s="31">
        <f>H495</f>
        <v>69.6</v>
      </c>
      <c r="I493" s="31">
        <f>I495</f>
        <v>69.6</v>
      </c>
      <c r="J493" s="31">
        <f aca="true" t="shared" si="145" ref="J493:R493">J495</f>
        <v>69.6</v>
      </c>
      <c r="K493" s="31">
        <f t="shared" si="145"/>
        <v>0</v>
      </c>
      <c r="L493" s="31">
        <f t="shared" si="145"/>
        <v>69.6</v>
      </c>
      <c r="M493" s="31">
        <f t="shared" si="145"/>
        <v>0</v>
      </c>
      <c r="N493" s="31">
        <f t="shared" si="145"/>
        <v>69.6</v>
      </c>
      <c r="O493" s="31">
        <f t="shared" si="145"/>
        <v>0</v>
      </c>
      <c r="P493" s="31">
        <f t="shared" si="145"/>
        <v>69.6</v>
      </c>
      <c r="Q493" s="31">
        <f t="shared" si="145"/>
        <v>69.6</v>
      </c>
      <c r="R493" s="31">
        <f t="shared" si="145"/>
        <v>69.6</v>
      </c>
      <c r="S493" s="31">
        <f t="shared" si="138"/>
        <v>69.6</v>
      </c>
      <c r="T493" s="38"/>
      <c r="U493" s="50">
        <v>61</v>
      </c>
    </row>
    <row r="494" spans="1:20" s="50" customFormat="1" ht="12.75">
      <c r="A494" s="225"/>
      <c r="B494" s="225"/>
      <c r="C494" s="67" t="s">
        <v>29</v>
      </c>
      <c r="D494" s="49"/>
      <c r="E494" s="49"/>
      <c r="F494" s="49"/>
      <c r="G494" s="49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1"/>
      <c r="T494" s="38"/>
    </row>
    <row r="495" spans="1:20" s="50" customFormat="1" ht="22.5">
      <c r="A495" s="226"/>
      <c r="B495" s="226"/>
      <c r="C495" s="67" t="s">
        <v>99</v>
      </c>
      <c r="D495" s="49"/>
      <c r="E495" s="49"/>
      <c r="F495" s="49"/>
      <c r="G495" s="49" t="s">
        <v>101</v>
      </c>
      <c r="H495" s="30">
        <v>69.6</v>
      </c>
      <c r="I495" s="30">
        <v>69.6</v>
      </c>
      <c r="J495" s="30">
        <v>69.6</v>
      </c>
      <c r="K495" s="30">
        <v>0</v>
      </c>
      <c r="L495" s="30">
        <v>69.6</v>
      </c>
      <c r="M495" s="30">
        <v>0</v>
      </c>
      <c r="N495" s="30">
        <v>69.6</v>
      </c>
      <c r="O495" s="30">
        <v>0</v>
      </c>
      <c r="P495" s="30">
        <v>69.6</v>
      </c>
      <c r="Q495" s="30">
        <v>69.6</v>
      </c>
      <c r="R495" s="30">
        <v>69.6</v>
      </c>
      <c r="S495" s="31">
        <f t="shared" si="138"/>
        <v>69.6</v>
      </c>
      <c r="T495" s="38"/>
    </row>
    <row r="496" spans="1:21" s="50" customFormat="1" ht="25.5" customHeight="1">
      <c r="A496" s="224" t="s">
        <v>625</v>
      </c>
      <c r="B496" s="224" t="s">
        <v>769</v>
      </c>
      <c r="C496" s="67" t="s">
        <v>20</v>
      </c>
      <c r="D496" s="39" t="s">
        <v>98</v>
      </c>
      <c r="E496" s="39" t="s">
        <v>106</v>
      </c>
      <c r="F496" s="39" t="s">
        <v>646</v>
      </c>
      <c r="G496" s="39"/>
      <c r="H496" s="31">
        <f>H498</f>
        <v>1110</v>
      </c>
      <c r="I496" s="31">
        <f aca="true" t="shared" si="146" ref="I496:R496">I498</f>
        <v>1110</v>
      </c>
      <c r="J496" s="31">
        <f t="shared" si="146"/>
        <v>1061.3</v>
      </c>
      <c r="K496" s="31">
        <f t="shared" si="146"/>
        <v>265.32</v>
      </c>
      <c r="L496" s="31">
        <f t="shared" si="146"/>
        <v>1061.3</v>
      </c>
      <c r="M496" s="31">
        <f t="shared" si="146"/>
        <v>530.64</v>
      </c>
      <c r="N496" s="31">
        <f t="shared" si="146"/>
        <v>1061.3</v>
      </c>
      <c r="O496" s="31">
        <f t="shared" si="146"/>
        <v>795.96</v>
      </c>
      <c r="P496" s="31">
        <f t="shared" si="146"/>
        <v>1061.3</v>
      </c>
      <c r="Q496" s="31">
        <f t="shared" si="146"/>
        <v>1061.3</v>
      </c>
      <c r="R496" s="31">
        <f t="shared" si="146"/>
        <v>1061.3</v>
      </c>
      <c r="S496" s="31">
        <f t="shared" si="138"/>
        <v>1061.3</v>
      </c>
      <c r="T496" s="38"/>
      <c r="U496" s="50">
        <v>60</v>
      </c>
    </row>
    <row r="497" spans="1:20" s="50" customFormat="1" ht="12.75">
      <c r="A497" s="225"/>
      <c r="B497" s="225"/>
      <c r="C497" s="67" t="s">
        <v>29</v>
      </c>
      <c r="D497" s="49"/>
      <c r="E497" s="49"/>
      <c r="F497" s="49"/>
      <c r="G497" s="49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1"/>
      <c r="T497" s="38"/>
    </row>
    <row r="498" spans="1:20" s="50" customFormat="1" ht="22.5">
      <c r="A498" s="226"/>
      <c r="B498" s="226"/>
      <c r="C498" s="67" t="s">
        <v>99</v>
      </c>
      <c r="D498" s="49"/>
      <c r="E498" s="49"/>
      <c r="F498" s="49"/>
      <c r="G498" s="49" t="s">
        <v>661</v>
      </c>
      <c r="H498" s="30">
        <v>1110</v>
      </c>
      <c r="I498" s="30">
        <v>1110</v>
      </c>
      <c r="J498" s="30">
        <v>1061.3</v>
      </c>
      <c r="K498" s="30">
        <v>265.32</v>
      </c>
      <c r="L498" s="30">
        <v>1061.3</v>
      </c>
      <c r="M498" s="30">
        <v>530.64</v>
      </c>
      <c r="N498" s="30">
        <v>1061.3</v>
      </c>
      <c r="O498" s="30">
        <v>795.96</v>
      </c>
      <c r="P498" s="30">
        <v>1061.3</v>
      </c>
      <c r="Q498" s="30">
        <v>1061.3</v>
      </c>
      <c r="R498" s="30">
        <v>1061.3</v>
      </c>
      <c r="S498" s="31">
        <f t="shared" si="138"/>
        <v>1061.3</v>
      </c>
      <c r="T498" s="38"/>
    </row>
    <row r="499" spans="1:21" s="50" customFormat="1" ht="25.5" customHeight="1">
      <c r="A499" s="224" t="s">
        <v>643</v>
      </c>
      <c r="B499" s="224" t="s">
        <v>771</v>
      </c>
      <c r="C499" s="67" t="s">
        <v>20</v>
      </c>
      <c r="D499" s="39" t="s">
        <v>98</v>
      </c>
      <c r="E499" s="39" t="s">
        <v>645</v>
      </c>
      <c r="F499" s="39" t="s">
        <v>770</v>
      </c>
      <c r="G499" s="39"/>
      <c r="H499" s="31">
        <f>H501</f>
        <v>0</v>
      </c>
      <c r="I499" s="31">
        <f aca="true" t="shared" si="147" ref="I499:R499">I501</f>
        <v>0</v>
      </c>
      <c r="J499" s="31">
        <f t="shared" si="147"/>
        <v>1311.168</v>
      </c>
      <c r="K499" s="31">
        <f t="shared" si="147"/>
        <v>0</v>
      </c>
      <c r="L499" s="31">
        <f t="shared" si="147"/>
        <v>1311.168</v>
      </c>
      <c r="M499" s="31">
        <f t="shared" si="147"/>
        <v>1311.168</v>
      </c>
      <c r="N499" s="31">
        <f t="shared" si="147"/>
        <v>1311.168</v>
      </c>
      <c r="O499" s="31">
        <f t="shared" si="147"/>
        <v>1311.168</v>
      </c>
      <c r="P499" s="31">
        <f t="shared" si="147"/>
        <v>1311.168</v>
      </c>
      <c r="Q499" s="31">
        <f t="shared" si="147"/>
        <v>1311.168</v>
      </c>
      <c r="R499" s="31">
        <f t="shared" si="147"/>
        <v>1833.4</v>
      </c>
      <c r="S499" s="31">
        <f t="shared" si="138"/>
        <v>1833.4</v>
      </c>
      <c r="T499" s="38"/>
      <c r="U499" s="50">
        <v>59</v>
      </c>
    </row>
    <row r="500" spans="1:20" s="50" customFormat="1" ht="12.75">
      <c r="A500" s="225"/>
      <c r="B500" s="225"/>
      <c r="C500" s="67" t="s">
        <v>29</v>
      </c>
      <c r="D500" s="49"/>
      <c r="E500" s="49"/>
      <c r="F500" s="49"/>
      <c r="G500" s="49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1"/>
      <c r="T500" s="38"/>
    </row>
    <row r="501" spans="1:20" s="50" customFormat="1" ht="22.5">
      <c r="A501" s="226"/>
      <c r="B501" s="226"/>
      <c r="C501" s="67" t="s">
        <v>99</v>
      </c>
      <c r="D501" s="49"/>
      <c r="E501" s="49"/>
      <c r="F501" s="49"/>
      <c r="G501" s="49" t="s">
        <v>134</v>
      </c>
      <c r="H501" s="30">
        <v>0</v>
      </c>
      <c r="I501" s="30">
        <v>0</v>
      </c>
      <c r="J501" s="30">
        <v>1311.168</v>
      </c>
      <c r="K501" s="30">
        <v>0</v>
      </c>
      <c r="L501" s="30">
        <v>1311.168</v>
      </c>
      <c r="M501" s="30">
        <v>1311.168</v>
      </c>
      <c r="N501" s="30">
        <v>1311.168</v>
      </c>
      <c r="O501" s="30">
        <v>1311.168</v>
      </c>
      <c r="P501" s="30">
        <v>1311.168</v>
      </c>
      <c r="Q501" s="30">
        <v>1311.168</v>
      </c>
      <c r="R501" s="30">
        <v>1833.4</v>
      </c>
      <c r="S501" s="31">
        <f t="shared" si="138"/>
        <v>1833.4</v>
      </c>
      <c r="T501" s="38"/>
    </row>
    <row r="502" spans="1:21" s="50" customFormat="1" ht="25.5" customHeight="1">
      <c r="A502" s="224" t="s">
        <v>659</v>
      </c>
      <c r="B502" s="224" t="s">
        <v>889</v>
      </c>
      <c r="C502" s="67" t="s">
        <v>20</v>
      </c>
      <c r="D502" s="39" t="s">
        <v>98</v>
      </c>
      <c r="E502" s="39" t="s">
        <v>645</v>
      </c>
      <c r="F502" s="39" t="s">
        <v>888</v>
      </c>
      <c r="G502" s="39"/>
      <c r="H502" s="31">
        <f>H504</f>
        <v>0</v>
      </c>
      <c r="I502" s="31">
        <f aca="true" t="shared" si="148" ref="I502:R502">I504</f>
        <v>0</v>
      </c>
      <c r="J502" s="31">
        <f t="shared" si="148"/>
        <v>0</v>
      </c>
      <c r="K502" s="31">
        <f t="shared" si="148"/>
        <v>0</v>
      </c>
      <c r="L502" s="31">
        <f t="shared" si="148"/>
        <v>2366</v>
      </c>
      <c r="M502" s="31">
        <f t="shared" si="148"/>
        <v>0</v>
      </c>
      <c r="N502" s="31">
        <f t="shared" si="148"/>
        <v>2366</v>
      </c>
      <c r="O502" s="31">
        <f t="shared" si="148"/>
        <v>1421.24952</v>
      </c>
      <c r="P502" s="31">
        <f t="shared" si="148"/>
        <v>2366</v>
      </c>
      <c r="Q502" s="31">
        <f t="shared" si="148"/>
        <v>2366</v>
      </c>
      <c r="R502" s="31">
        <f t="shared" si="148"/>
        <v>0</v>
      </c>
      <c r="S502" s="31">
        <f t="shared" si="138"/>
        <v>0</v>
      </c>
      <c r="T502" s="38"/>
      <c r="U502" s="50">
        <v>58</v>
      </c>
    </row>
    <row r="503" spans="1:20" s="50" customFormat="1" ht="12.75">
      <c r="A503" s="225"/>
      <c r="B503" s="225"/>
      <c r="C503" s="67" t="s">
        <v>29</v>
      </c>
      <c r="D503" s="49"/>
      <c r="E503" s="49"/>
      <c r="F503" s="49"/>
      <c r="G503" s="49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1"/>
      <c r="T503" s="38"/>
    </row>
    <row r="504" spans="1:20" s="50" customFormat="1" ht="22.5">
      <c r="A504" s="226"/>
      <c r="B504" s="226"/>
      <c r="C504" s="67" t="s">
        <v>99</v>
      </c>
      <c r="D504" s="49"/>
      <c r="E504" s="49"/>
      <c r="F504" s="49"/>
      <c r="G504" s="49" t="s">
        <v>134</v>
      </c>
      <c r="H504" s="30">
        <v>0</v>
      </c>
      <c r="I504" s="30">
        <v>0</v>
      </c>
      <c r="J504" s="30">
        <v>0</v>
      </c>
      <c r="K504" s="30">
        <v>0</v>
      </c>
      <c r="L504" s="30">
        <v>2366</v>
      </c>
      <c r="M504" s="30">
        <v>0</v>
      </c>
      <c r="N504" s="30">
        <v>2366</v>
      </c>
      <c r="O504" s="30">
        <v>1421.24952</v>
      </c>
      <c r="P504" s="30">
        <v>2366</v>
      </c>
      <c r="Q504" s="30">
        <v>2366</v>
      </c>
      <c r="R504" s="30">
        <v>0</v>
      </c>
      <c r="S504" s="31">
        <f t="shared" si="138"/>
        <v>0</v>
      </c>
      <c r="T504" s="38"/>
    </row>
    <row r="505" spans="1:20" s="50" customFormat="1" ht="23.25" customHeight="1">
      <c r="A505" s="239" t="s">
        <v>167</v>
      </c>
      <c r="B505" s="224" t="s">
        <v>773</v>
      </c>
      <c r="C505" s="67" t="s">
        <v>20</v>
      </c>
      <c r="D505" s="39"/>
      <c r="E505" s="39"/>
      <c r="F505" s="39"/>
      <c r="G505" s="39"/>
      <c r="H505" s="31">
        <f>H507</f>
        <v>9.976</v>
      </c>
      <c r="I505" s="31">
        <f>I507</f>
        <v>9.976</v>
      </c>
      <c r="J505" s="31">
        <f aca="true" t="shared" si="149" ref="J505:R505">J507</f>
        <v>10</v>
      </c>
      <c r="K505" s="31">
        <f t="shared" si="149"/>
        <v>0</v>
      </c>
      <c r="L505" s="31">
        <f t="shared" si="149"/>
        <v>10</v>
      </c>
      <c r="M505" s="31">
        <f t="shared" si="149"/>
        <v>0</v>
      </c>
      <c r="N505" s="31">
        <f t="shared" si="149"/>
        <v>10</v>
      </c>
      <c r="O505" s="31">
        <f t="shared" si="149"/>
        <v>0</v>
      </c>
      <c r="P505" s="31">
        <f t="shared" si="149"/>
        <v>7.31</v>
      </c>
      <c r="Q505" s="31">
        <f t="shared" si="149"/>
        <v>7.31</v>
      </c>
      <c r="R505" s="31">
        <f t="shared" si="149"/>
        <v>10</v>
      </c>
      <c r="S505" s="31">
        <f t="shared" si="138"/>
        <v>10</v>
      </c>
      <c r="T505" s="38"/>
    </row>
    <row r="506" spans="1:20" s="50" customFormat="1" ht="12.75">
      <c r="A506" s="240"/>
      <c r="B506" s="225"/>
      <c r="C506" s="67" t="s">
        <v>29</v>
      </c>
      <c r="D506" s="49"/>
      <c r="E506" s="49"/>
      <c r="F506" s="49"/>
      <c r="G506" s="49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1"/>
      <c r="T506" s="38"/>
    </row>
    <row r="507" spans="1:20" s="50" customFormat="1" ht="22.5">
      <c r="A507" s="241"/>
      <c r="B507" s="226"/>
      <c r="C507" s="67" t="s">
        <v>107</v>
      </c>
      <c r="D507" s="49" t="s">
        <v>98</v>
      </c>
      <c r="E507" s="49" t="s">
        <v>86</v>
      </c>
      <c r="F507" s="49" t="s">
        <v>86</v>
      </c>
      <c r="G507" s="49" t="s">
        <v>86</v>
      </c>
      <c r="H507" s="30">
        <f aca="true" t="shared" si="150" ref="H507:O507">H508</f>
        <v>9.976</v>
      </c>
      <c r="I507" s="30">
        <f t="shared" si="150"/>
        <v>9.976</v>
      </c>
      <c r="J507" s="30">
        <f t="shared" si="150"/>
        <v>10</v>
      </c>
      <c r="K507" s="30">
        <f t="shared" si="150"/>
        <v>0</v>
      </c>
      <c r="L507" s="30">
        <f t="shared" si="150"/>
        <v>10</v>
      </c>
      <c r="M507" s="30">
        <f t="shared" si="150"/>
        <v>0</v>
      </c>
      <c r="N507" s="30">
        <f t="shared" si="150"/>
        <v>10</v>
      </c>
      <c r="O507" s="30">
        <f t="shared" si="150"/>
        <v>0</v>
      </c>
      <c r="P507" s="30">
        <f>P508</f>
        <v>7.31</v>
      </c>
      <c r="Q507" s="30">
        <f>Q508</f>
        <v>7.31</v>
      </c>
      <c r="R507" s="30">
        <f>R508</f>
        <v>10</v>
      </c>
      <c r="S507" s="31">
        <f t="shared" si="138"/>
        <v>10</v>
      </c>
      <c r="T507" s="38"/>
    </row>
    <row r="508" spans="1:21" s="50" customFormat="1" ht="22.5">
      <c r="A508" s="224" t="s">
        <v>172</v>
      </c>
      <c r="B508" s="224" t="s">
        <v>772</v>
      </c>
      <c r="C508" s="67" t="s">
        <v>20</v>
      </c>
      <c r="D508" s="39" t="s">
        <v>98</v>
      </c>
      <c r="E508" s="39" t="s">
        <v>103</v>
      </c>
      <c r="F508" s="39" t="s">
        <v>647</v>
      </c>
      <c r="G508" s="39"/>
      <c r="H508" s="31">
        <f>H510</f>
        <v>9.976</v>
      </c>
      <c r="I508" s="31">
        <f>I510</f>
        <v>9.976</v>
      </c>
      <c r="J508" s="31">
        <f>J510</f>
        <v>10</v>
      </c>
      <c r="K508" s="31">
        <f aca="true" t="shared" si="151" ref="K508:R508">K510</f>
        <v>0</v>
      </c>
      <c r="L508" s="31">
        <f t="shared" si="151"/>
        <v>10</v>
      </c>
      <c r="M508" s="31">
        <f t="shared" si="151"/>
        <v>0</v>
      </c>
      <c r="N508" s="31">
        <f t="shared" si="151"/>
        <v>10</v>
      </c>
      <c r="O508" s="31">
        <f t="shared" si="151"/>
        <v>0</v>
      </c>
      <c r="P508" s="31">
        <f t="shared" si="151"/>
        <v>7.31</v>
      </c>
      <c r="Q508" s="31">
        <f t="shared" si="151"/>
        <v>7.31</v>
      </c>
      <c r="R508" s="31">
        <f t="shared" si="151"/>
        <v>10</v>
      </c>
      <c r="S508" s="31">
        <f t="shared" si="138"/>
        <v>10</v>
      </c>
      <c r="T508" s="38"/>
      <c r="U508" s="50">
        <v>57</v>
      </c>
    </row>
    <row r="509" spans="1:20" s="50" customFormat="1" ht="12.75">
      <c r="A509" s="225"/>
      <c r="B509" s="225"/>
      <c r="C509" s="67" t="s">
        <v>29</v>
      </c>
      <c r="D509" s="49"/>
      <c r="E509" s="49"/>
      <c r="F509" s="49"/>
      <c r="G509" s="49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1"/>
      <c r="T509" s="38"/>
    </row>
    <row r="510" spans="1:20" s="50" customFormat="1" ht="22.5">
      <c r="A510" s="226"/>
      <c r="B510" s="226"/>
      <c r="C510" s="67" t="s">
        <v>107</v>
      </c>
      <c r="D510" s="49"/>
      <c r="E510" s="49"/>
      <c r="F510" s="49"/>
      <c r="G510" s="49" t="s">
        <v>101</v>
      </c>
      <c r="H510" s="30">
        <v>9.976</v>
      </c>
      <c r="I510" s="30">
        <v>9.976</v>
      </c>
      <c r="J510" s="30">
        <v>10</v>
      </c>
      <c r="K510" s="30">
        <v>0</v>
      </c>
      <c r="L510" s="30">
        <v>10</v>
      </c>
      <c r="M510" s="30">
        <v>0</v>
      </c>
      <c r="N510" s="30">
        <v>10</v>
      </c>
      <c r="O510" s="30">
        <v>0</v>
      </c>
      <c r="P510" s="30">
        <v>7.31</v>
      </c>
      <c r="Q510" s="30">
        <v>7.31</v>
      </c>
      <c r="R510" s="30">
        <v>10</v>
      </c>
      <c r="S510" s="31">
        <f t="shared" si="138"/>
        <v>10</v>
      </c>
      <c r="T510" s="38"/>
    </row>
    <row r="511" spans="1:20" s="50" customFormat="1" ht="21">
      <c r="A511" s="239" t="s">
        <v>32</v>
      </c>
      <c r="B511" s="239" t="s">
        <v>703</v>
      </c>
      <c r="C511" s="69" t="s">
        <v>20</v>
      </c>
      <c r="D511" s="39"/>
      <c r="E511" s="39"/>
      <c r="F511" s="39"/>
      <c r="G511" s="39"/>
      <c r="H511" s="31">
        <f>H513</f>
        <v>0</v>
      </c>
      <c r="I511" s="31">
        <f aca="true" t="shared" si="152" ref="I511:R511">I513</f>
        <v>0</v>
      </c>
      <c r="J511" s="31">
        <f t="shared" si="152"/>
        <v>100</v>
      </c>
      <c r="K511" s="31">
        <f t="shared" si="152"/>
        <v>0</v>
      </c>
      <c r="L511" s="31">
        <f t="shared" si="152"/>
        <v>221.5</v>
      </c>
      <c r="M511" s="31">
        <f t="shared" si="152"/>
        <v>0</v>
      </c>
      <c r="N511" s="31">
        <f t="shared" si="152"/>
        <v>221.5</v>
      </c>
      <c r="O511" s="31">
        <f t="shared" si="152"/>
        <v>0</v>
      </c>
      <c r="P511" s="31">
        <f t="shared" si="152"/>
        <v>128.611</v>
      </c>
      <c r="Q511" s="31">
        <f t="shared" si="152"/>
        <v>0</v>
      </c>
      <c r="R511" s="31">
        <f t="shared" si="152"/>
        <v>200</v>
      </c>
      <c r="S511" s="31">
        <f t="shared" si="138"/>
        <v>200</v>
      </c>
      <c r="T511" s="38"/>
    </row>
    <row r="512" spans="1:20" s="50" customFormat="1" ht="12.75">
      <c r="A512" s="240"/>
      <c r="B512" s="240"/>
      <c r="C512" s="69" t="s">
        <v>29</v>
      </c>
      <c r="D512" s="39"/>
      <c r="E512" s="39"/>
      <c r="F512" s="49"/>
      <c r="G512" s="49"/>
      <c r="H512" s="30"/>
      <c r="I512" s="30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8"/>
    </row>
    <row r="513" spans="1:20" s="50" customFormat="1" ht="21">
      <c r="A513" s="241"/>
      <c r="B513" s="241"/>
      <c r="C513" s="69" t="s">
        <v>107</v>
      </c>
      <c r="D513" s="39" t="s">
        <v>98</v>
      </c>
      <c r="E513" s="39" t="s">
        <v>86</v>
      </c>
      <c r="F513" s="39" t="s">
        <v>86</v>
      </c>
      <c r="G513" s="39" t="s">
        <v>86</v>
      </c>
      <c r="H513" s="31">
        <f aca="true" t="shared" si="153" ref="H513:Q513">H514+H520+H517</f>
        <v>0</v>
      </c>
      <c r="I513" s="31">
        <f t="shared" si="153"/>
        <v>0</v>
      </c>
      <c r="J513" s="31">
        <f t="shared" si="153"/>
        <v>100</v>
      </c>
      <c r="K513" s="31">
        <f t="shared" si="153"/>
        <v>0</v>
      </c>
      <c r="L513" s="31">
        <f t="shared" si="153"/>
        <v>221.5</v>
      </c>
      <c r="M513" s="31">
        <f t="shared" si="153"/>
        <v>0</v>
      </c>
      <c r="N513" s="31">
        <f>N514+N520+N517</f>
        <v>221.5</v>
      </c>
      <c r="O513" s="31">
        <f t="shared" si="153"/>
        <v>0</v>
      </c>
      <c r="P513" s="31">
        <f t="shared" si="153"/>
        <v>128.611</v>
      </c>
      <c r="Q513" s="31">
        <f t="shared" si="153"/>
        <v>0</v>
      </c>
      <c r="R513" s="31">
        <f>R514+R520+R517</f>
        <v>200</v>
      </c>
      <c r="S513" s="31">
        <f>S514+S520+S517</f>
        <v>200</v>
      </c>
      <c r="T513" s="38"/>
    </row>
    <row r="514" spans="1:20" s="50" customFormat="1" ht="22.5">
      <c r="A514" s="242" t="s">
        <v>670</v>
      </c>
      <c r="B514" s="224" t="s">
        <v>696</v>
      </c>
      <c r="C514" s="67" t="s">
        <v>20</v>
      </c>
      <c r="D514" s="39" t="s">
        <v>98</v>
      </c>
      <c r="E514" s="39" t="s">
        <v>103</v>
      </c>
      <c r="F514" s="39" t="s">
        <v>306</v>
      </c>
      <c r="G514" s="39"/>
      <c r="H514" s="31">
        <f>H516</f>
        <v>0</v>
      </c>
      <c r="I514" s="31">
        <f aca="true" t="shared" si="154" ref="I514:R514">I516</f>
        <v>0</v>
      </c>
      <c r="J514" s="31">
        <f t="shared" si="154"/>
        <v>100</v>
      </c>
      <c r="K514" s="31">
        <f t="shared" si="154"/>
        <v>0</v>
      </c>
      <c r="L514" s="31">
        <f t="shared" si="154"/>
        <v>92.899</v>
      </c>
      <c r="M514" s="31">
        <f t="shared" si="154"/>
        <v>0</v>
      </c>
      <c r="N514" s="31">
        <f t="shared" si="154"/>
        <v>92.899</v>
      </c>
      <c r="O514" s="31">
        <f t="shared" si="154"/>
        <v>0</v>
      </c>
      <c r="P514" s="31">
        <f t="shared" si="154"/>
        <v>0.01</v>
      </c>
      <c r="Q514" s="31">
        <f t="shared" si="154"/>
        <v>0</v>
      </c>
      <c r="R514" s="31">
        <f t="shared" si="154"/>
        <v>0</v>
      </c>
      <c r="S514" s="31">
        <f t="shared" si="138"/>
        <v>0</v>
      </c>
      <c r="T514" s="38"/>
    </row>
    <row r="515" spans="1:20" s="50" customFormat="1" ht="12.75">
      <c r="A515" s="243"/>
      <c r="B515" s="225"/>
      <c r="C515" s="67" t="s">
        <v>29</v>
      </c>
      <c r="D515" s="49"/>
      <c r="E515" s="49"/>
      <c r="F515" s="49"/>
      <c r="G515" s="49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1"/>
      <c r="T515" s="38"/>
    </row>
    <row r="516" spans="1:20" s="50" customFormat="1" ht="50.25" customHeight="1">
      <c r="A516" s="244"/>
      <c r="B516" s="226"/>
      <c r="C516" s="67" t="s">
        <v>107</v>
      </c>
      <c r="D516" s="49"/>
      <c r="E516" s="49"/>
      <c r="F516" s="49"/>
      <c r="G516" s="49" t="s">
        <v>101</v>
      </c>
      <c r="H516" s="30">
        <v>0</v>
      </c>
      <c r="I516" s="30">
        <v>0</v>
      </c>
      <c r="J516" s="30">
        <v>100</v>
      </c>
      <c r="K516" s="30">
        <v>0</v>
      </c>
      <c r="L516" s="30">
        <v>92.899</v>
      </c>
      <c r="M516" s="30">
        <v>0</v>
      </c>
      <c r="N516" s="30">
        <v>92.899</v>
      </c>
      <c r="O516" s="30">
        <v>0</v>
      </c>
      <c r="P516" s="30">
        <v>0.01</v>
      </c>
      <c r="Q516" s="30">
        <v>0</v>
      </c>
      <c r="R516" s="30">
        <v>0</v>
      </c>
      <c r="S516" s="31">
        <f t="shared" si="138"/>
        <v>0</v>
      </c>
      <c r="T516" s="38"/>
    </row>
    <row r="517" spans="1:20" s="50" customFormat="1" ht="22.5">
      <c r="A517" s="242" t="s">
        <v>671</v>
      </c>
      <c r="B517" s="224" t="s">
        <v>986</v>
      </c>
      <c r="C517" s="67" t="s">
        <v>20</v>
      </c>
      <c r="D517" s="39" t="s">
        <v>98</v>
      </c>
      <c r="E517" s="39" t="s">
        <v>890</v>
      </c>
      <c r="F517" s="39" t="s">
        <v>306</v>
      </c>
      <c r="G517" s="39"/>
      <c r="H517" s="31">
        <f>H519</f>
        <v>0</v>
      </c>
      <c r="I517" s="31">
        <f aca="true" t="shared" si="155" ref="I517:R517">I519</f>
        <v>0</v>
      </c>
      <c r="J517" s="31">
        <f t="shared" si="155"/>
        <v>0</v>
      </c>
      <c r="K517" s="31">
        <f t="shared" si="155"/>
        <v>0</v>
      </c>
      <c r="L517" s="31">
        <f t="shared" si="155"/>
        <v>0</v>
      </c>
      <c r="M517" s="31">
        <f t="shared" si="155"/>
        <v>0</v>
      </c>
      <c r="N517" s="31">
        <f t="shared" si="155"/>
        <v>0</v>
      </c>
      <c r="O517" s="31">
        <f t="shared" si="155"/>
        <v>0</v>
      </c>
      <c r="P517" s="31">
        <f t="shared" si="155"/>
        <v>0</v>
      </c>
      <c r="Q517" s="31">
        <f t="shared" si="155"/>
        <v>0</v>
      </c>
      <c r="R517" s="31">
        <f t="shared" si="155"/>
        <v>100</v>
      </c>
      <c r="S517" s="31">
        <f>R517</f>
        <v>100</v>
      </c>
      <c r="T517" s="38"/>
    </row>
    <row r="518" spans="1:20" s="50" customFormat="1" ht="12.75">
      <c r="A518" s="243"/>
      <c r="B518" s="225"/>
      <c r="C518" s="67" t="s">
        <v>29</v>
      </c>
      <c r="D518" s="49"/>
      <c r="E518" s="49"/>
      <c r="F518" s="49"/>
      <c r="G518" s="49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1"/>
      <c r="T518" s="38"/>
    </row>
    <row r="519" spans="1:20" s="50" customFormat="1" ht="50.25" customHeight="1">
      <c r="A519" s="244"/>
      <c r="B519" s="226"/>
      <c r="C519" s="67" t="s">
        <v>107</v>
      </c>
      <c r="D519" s="49"/>
      <c r="E519" s="49"/>
      <c r="F519" s="49"/>
      <c r="G519" s="49" t="s">
        <v>101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100</v>
      </c>
      <c r="S519" s="31">
        <f>R519</f>
        <v>100</v>
      </c>
      <c r="T519" s="38"/>
    </row>
    <row r="520" spans="1:21" s="50" customFormat="1" ht="22.5">
      <c r="A520" s="242" t="s">
        <v>672</v>
      </c>
      <c r="B520" s="224" t="s">
        <v>891</v>
      </c>
      <c r="C520" s="67" t="s">
        <v>20</v>
      </c>
      <c r="D520" s="39" t="s">
        <v>98</v>
      </c>
      <c r="E520" s="39" t="s">
        <v>890</v>
      </c>
      <c r="F520" s="39" t="s">
        <v>692</v>
      </c>
      <c r="G520" s="39"/>
      <c r="H520" s="31">
        <f>H522</f>
        <v>0</v>
      </c>
      <c r="I520" s="31">
        <f aca="true" t="shared" si="156" ref="I520:R520">I522</f>
        <v>0</v>
      </c>
      <c r="J520" s="31">
        <f t="shared" si="156"/>
        <v>0</v>
      </c>
      <c r="K520" s="31">
        <f t="shared" si="156"/>
        <v>0</v>
      </c>
      <c r="L520" s="31">
        <f t="shared" si="156"/>
        <v>128.601</v>
      </c>
      <c r="M520" s="31">
        <f t="shared" si="156"/>
        <v>0</v>
      </c>
      <c r="N520" s="31">
        <f t="shared" si="156"/>
        <v>128.601</v>
      </c>
      <c r="O520" s="31">
        <f t="shared" si="156"/>
        <v>0</v>
      </c>
      <c r="P520" s="31">
        <f t="shared" si="156"/>
        <v>128.601</v>
      </c>
      <c r="Q520" s="31">
        <f t="shared" si="156"/>
        <v>0</v>
      </c>
      <c r="R520" s="31">
        <f t="shared" si="156"/>
        <v>100</v>
      </c>
      <c r="S520" s="31">
        <f t="shared" si="138"/>
        <v>100</v>
      </c>
      <c r="T520" s="38"/>
      <c r="U520" s="50">
        <v>56</v>
      </c>
    </row>
    <row r="521" spans="1:20" s="50" customFormat="1" ht="12.75">
      <c r="A521" s="243"/>
      <c r="B521" s="225"/>
      <c r="C521" s="67" t="s">
        <v>29</v>
      </c>
      <c r="D521" s="49"/>
      <c r="E521" s="49"/>
      <c r="F521" s="49"/>
      <c r="G521" s="49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1"/>
      <c r="T521" s="38"/>
    </row>
    <row r="522" spans="1:20" s="50" customFormat="1" ht="36" customHeight="1">
      <c r="A522" s="244"/>
      <c r="B522" s="226"/>
      <c r="C522" s="67" t="s">
        <v>107</v>
      </c>
      <c r="D522" s="49"/>
      <c r="E522" s="49"/>
      <c r="F522" s="49"/>
      <c r="G522" s="49" t="s">
        <v>101</v>
      </c>
      <c r="H522" s="30">
        <v>0</v>
      </c>
      <c r="I522" s="30">
        <v>0</v>
      </c>
      <c r="J522" s="30">
        <v>0</v>
      </c>
      <c r="K522" s="30">
        <v>0</v>
      </c>
      <c r="L522" s="30">
        <v>128.601</v>
      </c>
      <c r="M522" s="30">
        <v>0</v>
      </c>
      <c r="N522" s="30">
        <v>128.601</v>
      </c>
      <c r="O522" s="30">
        <v>0</v>
      </c>
      <c r="P522" s="30">
        <v>128.601</v>
      </c>
      <c r="Q522" s="30">
        <v>0</v>
      </c>
      <c r="R522" s="30">
        <v>100</v>
      </c>
      <c r="S522" s="31">
        <f t="shared" si="138"/>
        <v>100</v>
      </c>
      <c r="T522" s="38"/>
    </row>
    <row r="523" spans="1:20" s="50" customFormat="1" ht="21">
      <c r="A523" s="239" t="s">
        <v>32</v>
      </c>
      <c r="B523" s="239" t="s">
        <v>130</v>
      </c>
      <c r="C523" s="69" t="s">
        <v>20</v>
      </c>
      <c r="D523" s="39"/>
      <c r="E523" s="49"/>
      <c r="F523" s="49"/>
      <c r="G523" s="49"/>
      <c r="H523" s="31">
        <f>H525</f>
        <v>115779.52299999999</v>
      </c>
      <c r="I523" s="31">
        <f>I525</f>
        <v>115633.452</v>
      </c>
      <c r="J523" s="31">
        <f aca="true" t="shared" si="157" ref="J523:R523">J525</f>
        <v>152338.4</v>
      </c>
      <c r="K523" s="31">
        <f t="shared" si="157"/>
        <v>34629.97543</v>
      </c>
      <c r="L523" s="31">
        <f t="shared" si="157"/>
        <v>156892.58899999998</v>
      </c>
      <c r="M523" s="31">
        <f t="shared" si="157"/>
        <v>73838.92426999999</v>
      </c>
      <c r="N523" s="31">
        <f t="shared" si="157"/>
        <v>151120.39339999997</v>
      </c>
      <c r="O523" s="31">
        <f t="shared" si="157"/>
        <v>105395.87707</v>
      </c>
      <c r="P523" s="31">
        <f t="shared" si="157"/>
        <v>148230.96629999997</v>
      </c>
      <c r="Q523" s="31">
        <f t="shared" si="157"/>
        <v>147162.27946</v>
      </c>
      <c r="R523" s="31">
        <f t="shared" si="157"/>
        <v>152072.7</v>
      </c>
      <c r="S523" s="31">
        <f t="shared" si="138"/>
        <v>152072.7</v>
      </c>
      <c r="T523" s="38"/>
    </row>
    <row r="524" spans="1:20" s="50" customFormat="1" ht="12.75">
      <c r="A524" s="240"/>
      <c r="B524" s="240"/>
      <c r="C524" s="69" t="s">
        <v>29</v>
      </c>
      <c r="D524" s="39"/>
      <c r="E524" s="49"/>
      <c r="F524" s="49"/>
      <c r="G524" s="49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31"/>
      <c r="T524" s="38"/>
    </row>
    <row r="525" spans="1:20" s="50" customFormat="1" ht="21">
      <c r="A525" s="241"/>
      <c r="B525" s="241"/>
      <c r="C525" s="69" t="s">
        <v>107</v>
      </c>
      <c r="D525" s="39" t="s">
        <v>98</v>
      </c>
      <c r="E525" s="39" t="s">
        <v>86</v>
      </c>
      <c r="F525" s="39" t="s">
        <v>86</v>
      </c>
      <c r="G525" s="39" t="s">
        <v>86</v>
      </c>
      <c r="H525" s="31">
        <f aca="true" t="shared" si="158" ref="H525:R525">H526+H547+H557</f>
        <v>115779.52299999999</v>
      </c>
      <c r="I525" s="31">
        <f t="shared" si="158"/>
        <v>115633.452</v>
      </c>
      <c r="J525" s="31">
        <f t="shared" si="158"/>
        <v>152338.4</v>
      </c>
      <c r="K525" s="31">
        <f t="shared" si="158"/>
        <v>34629.97543</v>
      </c>
      <c r="L525" s="31">
        <f t="shared" si="158"/>
        <v>156892.58899999998</v>
      </c>
      <c r="M525" s="31">
        <f t="shared" si="158"/>
        <v>73838.92426999999</v>
      </c>
      <c r="N525" s="31">
        <f t="shared" si="158"/>
        <v>151120.39339999997</v>
      </c>
      <c r="O525" s="31">
        <f t="shared" si="158"/>
        <v>105395.87707</v>
      </c>
      <c r="P525" s="31">
        <f t="shared" si="158"/>
        <v>148230.96629999997</v>
      </c>
      <c r="Q525" s="31">
        <f t="shared" si="158"/>
        <v>147162.27946</v>
      </c>
      <c r="R525" s="31">
        <f t="shared" si="158"/>
        <v>152072.7</v>
      </c>
      <c r="S525" s="31">
        <f t="shared" si="138"/>
        <v>152072.7</v>
      </c>
      <c r="T525" s="38"/>
    </row>
    <row r="526" spans="1:20" s="50" customFormat="1" ht="22.5">
      <c r="A526" s="239" t="s">
        <v>53</v>
      </c>
      <c r="B526" s="224" t="s">
        <v>752</v>
      </c>
      <c r="C526" s="186" t="s">
        <v>20</v>
      </c>
      <c r="D526" s="39"/>
      <c r="E526" s="39"/>
      <c r="F526" s="39"/>
      <c r="G526" s="39"/>
      <c r="H526" s="31">
        <f>H528</f>
        <v>687.6990000000001</v>
      </c>
      <c r="I526" s="31">
        <f>I528</f>
        <v>687.6990000000001</v>
      </c>
      <c r="J526" s="31">
        <f aca="true" t="shared" si="159" ref="J526:R526">J528</f>
        <v>700.3000000000001</v>
      </c>
      <c r="K526" s="31">
        <f t="shared" si="159"/>
        <v>0</v>
      </c>
      <c r="L526" s="31">
        <f t="shared" si="159"/>
        <v>700.3000000000001</v>
      </c>
      <c r="M526" s="31">
        <f t="shared" si="159"/>
        <v>0</v>
      </c>
      <c r="N526" s="31">
        <f t="shared" si="159"/>
        <v>700.3000000000001</v>
      </c>
      <c r="O526" s="31">
        <f t="shared" si="159"/>
        <v>667.625</v>
      </c>
      <c r="P526" s="31">
        <f t="shared" si="159"/>
        <v>667.625</v>
      </c>
      <c r="Q526" s="31">
        <f t="shared" si="159"/>
        <v>667.625</v>
      </c>
      <c r="R526" s="31">
        <f t="shared" si="159"/>
        <v>753.6</v>
      </c>
      <c r="S526" s="31">
        <f t="shared" si="138"/>
        <v>753.6</v>
      </c>
      <c r="T526" s="38"/>
    </row>
    <row r="527" spans="1:20" s="50" customFormat="1" ht="12.75">
      <c r="A527" s="240"/>
      <c r="B527" s="225"/>
      <c r="C527" s="186" t="s">
        <v>29</v>
      </c>
      <c r="D527" s="39"/>
      <c r="E527" s="39"/>
      <c r="F527" s="39"/>
      <c r="G527" s="39"/>
      <c r="H527" s="31"/>
      <c r="I527" s="31"/>
      <c r="J527" s="78"/>
      <c r="K527" s="31"/>
      <c r="L527" s="31"/>
      <c r="M527" s="31"/>
      <c r="N527" s="31"/>
      <c r="O527" s="31"/>
      <c r="P527" s="31"/>
      <c r="Q527" s="31"/>
      <c r="R527" s="31"/>
      <c r="S527" s="31"/>
      <c r="T527" s="38"/>
    </row>
    <row r="528" spans="1:20" s="50" customFormat="1" ht="22.5">
      <c r="A528" s="241"/>
      <c r="B528" s="226"/>
      <c r="C528" s="186" t="s">
        <v>107</v>
      </c>
      <c r="D528" s="39" t="s">
        <v>98</v>
      </c>
      <c r="E528" s="39" t="s">
        <v>86</v>
      </c>
      <c r="F528" s="39" t="s">
        <v>86</v>
      </c>
      <c r="G528" s="39" t="s">
        <v>86</v>
      </c>
      <c r="H528" s="31">
        <f aca="true" t="shared" si="160" ref="H528:Q528">H535+H538+H529+H541+H532</f>
        <v>687.6990000000001</v>
      </c>
      <c r="I528" s="31">
        <f t="shared" si="160"/>
        <v>687.6990000000001</v>
      </c>
      <c r="J528" s="31">
        <f t="shared" si="160"/>
        <v>700.3000000000001</v>
      </c>
      <c r="K528" s="31">
        <f t="shared" si="160"/>
        <v>0</v>
      </c>
      <c r="L528" s="31">
        <f t="shared" si="160"/>
        <v>700.3000000000001</v>
      </c>
      <c r="M528" s="31">
        <f t="shared" si="160"/>
        <v>0</v>
      </c>
      <c r="N528" s="31">
        <f t="shared" si="160"/>
        <v>700.3000000000001</v>
      </c>
      <c r="O528" s="31">
        <f t="shared" si="160"/>
        <v>667.625</v>
      </c>
      <c r="P528" s="31">
        <f t="shared" si="160"/>
        <v>667.625</v>
      </c>
      <c r="Q528" s="31">
        <f t="shared" si="160"/>
        <v>667.625</v>
      </c>
      <c r="R528" s="31">
        <f>R535+R538+R529+R541+R532</f>
        <v>753.6</v>
      </c>
      <c r="S528" s="31">
        <f>S535+S538+S529+S541+S532</f>
        <v>753.6</v>
      </c>
      <c r="T528" s="38"/>
    </row>
    <row r="529" spans="1:20" s="50" customFormat="1" ht="22.5">
      <c r="A529" s="235" t="s">
        <v>299</v>
      </c>
      <c r="B529" s="224" t="s">
        <v>326</v>
      </c>
      <c r="C529" s="67" t="s">
        <v>20</v>
      </c>
      <c r="D529" s="39" t="s">
        <v>98</v>
      </c>
      <c r="E529" s="39" t="s">
        <v>131</v>
      </c>
      <c r="F529" s="39" t="s">
        <v>327</v>
      </c>
      <c r="G529" s="39"/>
      <c r="H529" s="31">
        <f>H531</f>
        <v>450.734</v>
      </c>
      <c r="I529" s="31">
        <f>I531</f>
        <v>450.734</v>
      </c>
      <c r="J529" s="31">
        <f aca="true" t="shared" si="161" ref="J529:R529">J531</f>
        <v>0</v>
      </c>
      <c r="K529" s="31">
        <f t="shared" si="161"/>
        <v>0</v>
      </c>
      <c r="L529" s="31">
        <f t="shared" si="161"/>
        <v>0</v>
      </c>
      <c r="M529" s="31">
        <f t="shared" si="161"/>
        <v>0</v>
      </c>
      <c r="N529" s="31">
        <f t="shared" si="161"/>
        <v>0</v>
      </c>
      <c r="O529" s="31">
        <f t="shared" si="161"/>
        <v>0</v>
      </c>
      <c r="P529" s="31">
        <f t="shared" si="161"/>
        <v>0</v>
      </c>
      <c r="Q529" s="31">
        <f t="shared" si="161"/>
        <v>0</v>
      </c>
      <c r="R529" s="31">
        <f t="shared" si="161"/>
        <v>0</v>
      </c>
      <c r="S529" s="31">
        <f t="shared" si="138"/>
        <v>0</v>
      </c>
      <c r="T529" s="38"/>
    </row>
    <row r="530" spans="1:20" s="50" customFormat="1" ht="12.75">
      <c r="A530" s="235"/>
      <c r="B530" s="225"/>
      <c r="C530" s="67" t="s">
        <v>29</v>
      </c>
      <c r="D530" s="49"/>
      <c r="E530" s="49"/>
      <c r="F530" s="49"/>
      <c r="G530" s="49"/>
      <c r="H530" s="30"/>
      <c r="I530" s="30"/>
      <c r="J530" s="79"/>
      <c r="K530" s="30"/>
      <c r="L530" s="30"/>
      <c r="M530" s="30"/>
      <c r="N530" s="30"/>
      <c r="O530" s="30"/>
      <c r="P530" s="30"/>
      <c r="Q530" s="30"/>
      <c r="R530" s="30"/>
      <c r="S530" s="31"/>
      <c r="T530" s="38"/>
    </row>
    <row r="531" spans="1:20" s="50" customFormat="1" ht="22.5">
      <c r="A531" s="235"/>
      <c r="B531" s="226"/>
      <c r="C531" s="67" t="s">
        <v>107</v>
      </c>
      <c r="D531" s="49"/>
      <c r="E531" s="49"/>
      <c r="F531" s="49"/>
      <c r="G531" s="49" t="s">
        <v>129</v>
      </c>
      <c r="H531" s="30">
        <v>450.734</v>
      </c>
      <c r="I531" s="30">
        <v>450.734</v>
      </c>
      <c r="J531" s="79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1">
        <f t="shared" si="138"/>
        <v>0</v>
      </c>
      <c r="T531" s="38"/>
    </row>
    <row r="532" spans="1:20" s="50" customFormat="1" ht="22.5">
      <c r="A532" s="235" t="s">
        <v>244</v>
      </c>
      <c r="B532" s="224" t="s">
        <v>957</v>
      </c>
      <c r="C532" s="67" t="s">
        <v>20</v>
      </c>
      <c r="D532" s="39" t="s">
        <v>98</v>
      </c>
      <c r="E532" s="39" t="s">
        <v>611</v>
      </c>
      <c r="F532" s="39" t="s">
        <v>956</v>
      </c>
      <c r="G532" s="39"/>
      <c r="H532" s="31">
        <f>H534</f>
        <v>0</v>
      </c>
      <c r="I532" s="31">
        <f>I534</f>
        <v>0</v>
      </c>
      <c r="J532" s="31">
        <f aca="true" t="shared" si="162" ref="J532:R532">J534</f>
        <v>0</v>
      </c>
      <c r="K532" s="31">
        <f t="shared" si="162"/>
        <v>0</v>
      </c>
      <c r="L532" s="31">
        <f t="shared" si="162"/>
        <v>0</v>
      </c>
      <c r="M532" s="31">
        <f t="shared" si="162"/>
        <v>0</v>
      </c>
      <c r="N532" s="31">
        <f t="shared" si="162"/>
        <v>0</v>
      </c>
      <c r="O532" s="31">
        <f t="shared" si="162"/>
        <v>0</v>
      </c>
      <c r="P532" s="31">
        <f t="shared" si="162"/>
        <v>0</v>
      </c>
      <c r="Q532" s="31">
        <f t="shared" si="162"/>
        <v>0</v>
      </c>
      <c r="R532" s="31">
        <f t="shared" si="162"/>
        <v>84</v>
      </c>
      <c r="S532" s="31">
        <f>R532</f>
        <v>84</v>
      </c>
      <c r="T532" s="38"/>
    </row>
    <row r="533" spans="1:20" s="50" customFormat="1" ht="12.75">
      <c r="A533" s="235"/>
      <c r="B533" s="225"/>
      <c r="C533" s="67" t="s">
        <v>29</v>
      </c>
      <c r="D533" s="49"/>
      <c r="E533" s="49"/>
      <c r="F533" s="49"/>
      <c r="G533" s="49"/>
      <c r="H533" s="30"/>
      <c r="I533" s="30"/>
      <c r="J533" s="79"/>
      <c r="K533" s="30"/>
      <c r="L533" s="30"/>
      <c r="M533" s="30"/>
      <c r="N533" s="30"/>
      <c r="O533" s="30"/>
      <c r="P533" s="30"/>
      <c r="Q533" s="30"/>
      <c r="R533" s="30"/>
      <c r="S533" s="31"/>
      <c r="T533" s="38"/>
    </row>
    <row r="534" spans="1:20" s="50" customFormat="1" ht="22.5">
      <c r="A534" s="235"/>
      <c r="B534" s="226"/>
      <c r="C534" s="67" t="s">
        <v>107</v>
      </c>
      <c r="D534" s="49"/>
      <c r="E534" s="49"/>
      <c r="F534" s="49"/>
      <c r="G534" s="49" t="s">
        <v>134</v>
      </c>
      <c r="H534" s="30">
        <v>0</v>
      </c>
      <c r="I534" s="30">
        <v>0</v>
      </c>
      <c r="J534" s="79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f>63+21</f>
        <v>84</v>
      </c>
      <c r="S534" s="31">
        <f>R534</f>
        <v>84</v>
      </c>
      <c r="T534" s="38"/>
    </row>
    <row r="535" spans="1:20" s="50" customFormat="1" ht="22.5">
      <c r="A535" s="235" t="s">
        <v>300</v>
      </c>
      <c r="B535" s="224" t="s">
        <v>173</v>
      </c>
      <c r="C535" s="67" t="s">
        <v>20</v>
      </c>
      <c r="D535" s="39" t="s">
        <v>98</v>
      </c>
      <c r="E535" s="39" t="s">
        <v>131</v>
      </c>
      <c r="F535" s="39" t="s">
        <v>181</v>
      </c>
      <c r="G535" s="39"/>
      <c r="H535" s="31">
        <f>H537</f>
        <v>124.265</v>
      </c>
      <c r="I535" s="31">
        <f>I537</f>
        <v>124.265</v>
      </c>
      <c r="J535" s="31">
        <f aca="true" t="shared" si="163" ref="J535:R535">J537</f>
        <v>0</v>
      </c>
      <c r="K535" s="31">
        <f t="shared" si="163"/>
        <v>0</v>
      </c>
      <c r="L535" s="31">
        <f t="shared" si="163"/>
        <v>0</v>
      </c>
      <c r="M535" s="31">
        <f t="shared" si="163"/>
        <v>0</v>
      </c>
      <c r="N535" s="31">
        <f t="shared" si="163"/>
        <v>0</v>
      </c>
      <c r="O535" s="31">
        <f t="shared" si="163"/>
        <v>0</v>
      </c>
      <c r="P535" s="31">
        <f t="shared" si="163"/>
        <v>0</v>
      </c>
      <c r="Q535" s="31">
        <f t="shared" si="163"/>
        <v>0</v>
      </c>
      <c r="R535" s="31">
        <f t="shared" si="163"/>
        <v>0</v>
      </c>
      <c r="S535" s="31">
        <f t="shared" si="138"/>
        <v>0</v>
      </c>
      <c r="T535" s="38"/>
    </row>
    <row r="536" spans="1:20" s="50" customFormat="1" ht="12.75">
      <c r="A536" s="235"/>
      <c r="B536" s="225"/>
      <c r="C536" s="67" t="s">
        <v>29</v>
      </c>
      <c r="D536" s="49"/>
      <c r="E536" s="49"/>
      <c r="F536" s="49"/>
      <c r="G536" s="49"/>
      <c r="H536" s="30"/>
      <c r="I536" s="30"/>
      <c r="J536" s="79"/>
      <c r="K536" s="30"/>
      <c r="L536" s="30"/>
      <c r="M536" s="30"/>
      <c r="N536" s="30"/>
      <c r="O536" s="30"/>
      <c r="P536" s="30"/>
      <c r="Q536" s="30"/>
      <c r="R536" s="30"/>
      <c r="S536" s="31"/>
      <c r="T536" s="38"/>
    </row>
    <row r="537" spans="1:20" s="50" customFormat="1" ht="22.5">
      <c r="A537" s="235"/>
      <c r="B537" s="226"/>
      <c r="C537" s="67" t="s">
        <v>107</v>
      </c>
      <c r="D537" s="49"/>
      <c r="E537" s="49"/>
      <c r="F537" s="49"/>
      <c r="G537" s="49" t="s">
        <v>129</v>
      </c>
      <c r="H537" s="30">
        <v>124.265</v>
      </c>
      <c r="I537" s="30">
        <v>124.265</v>
      </c>
      <c r="J537" s="79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1">
        <f t="shared" si="138"/>
        <v>0</v>
      </c>
      <c r="T537" s="38"/>
    </row>
    <row r="538" spans="1:20" s="50" customFormat="1" ht="22.5">
      <c r="A538" s="235" t="s">
        <v>301</v>
      </c>
      <c r="B538" s="224" t="s">
        <v>697</v>
      </c>
      <c r="C538" s="67" t="s">
        <v>20</v>
      </c>
      <c r="D538" s="39" t="s">
        <v>98</v>
      </c>
      <c r="E538" s="39" t="s">
        <v>131</v>
      </c>
      <c r="F538" s="39" t="s">
        <v>649</v>
      </c>
      <c r="G538" s="39"/>
      <c r="H538" s="31">
        <f>H540</f>
        <v>0</v>
      </c>
      <c r="I538" s="31">
        <f>I540</f>
        <v>0</v>
      </c>
      <c r="J538" s="31">
        <f aca="true" t="shared" si="164" ref="J538:R538">J540</f>
        <v>30.7</v>
      </c>
      <c r="K538" s="31">
        <f>K540</f>
        <v>0</v>
      </c>
      <c r="L538" s="31">
        <f t="shared" si="164"/>
        <v>30.7</v>
      </c>
      <c r="M538" s="31">
        <f t="shared" si="164"/>
        <v>0</v>
      </c>
      <c r="N538" s="31">
        <f t="shared" si="164"/>
        <v>30.7</v>
      </c>
      <c r="O538" s="31">
        <f t="shared" si="164"/>
        <v>0</v>
      </c>
      <c r="P538" s="31">
        <f t="shared" si="164"/>
        <v>0</v>
      </c>
      <c r="Q538" s="31">
        <f t="shared" si="164"/>
        <v>0</v>
      </c>
      <c r="R538" s="31">
        <f t="shared" si="164"/>
        <v>0</v>
      </c>
      <c r="S538" s="31">
        <f t="shared" si="138"/>
        <v>0</v>
      </c>
      <c r="T538" s="38"/>
    </row>
    <row r="539" spans="1:20" s="50" customFormat="1" ht="12.75">
      <c r="A539" s="235"/>
      <c r="B539" s="225"/>
      <c r="C539" s="67" t="s">
        <v>29</v>
      </c>
      <c r="D539" s="49"/>
      <c r="E539" s="49"/>
      <c r="F539" s="49"/>
      <c r="G539" s="49"/>
      <c r="H539" s="30"/>
      <c r="I539" s="30"/>
      <c r="J539" s="79"/>
      <c r="K539" s="30"/>
      <c r="L539" s="30"/>
      <c r="M539" s="30"/>
      <c r="N539" s="30"/>
      <c r="O539" s="30"/>
      <c r="P539" s="30"/>
      <c r="Q539" s="30"/>
      <c r="R539" s="30"/>
      <c r="S539" s="31"/>
      <c r="T539" s="38"/>
    </row>
    <row r="540" spans="1:20" s="50" customFormat="1" ht="51.75" customHeight="1">
      <c r="A540" s="235"/>
      <c r="B540" s="226"/>
      <c r="C540" s="67" t="s">
        <v>107</v>
      </c>
      <c r="D540" s="49"/>
      <c r="E540" s="49"/>
      <c r="F540" s="49"/>
      <c r="G540" s="49" t="s">
        <v>129</v>
      </c>
      <c r="H540" s="30">
        <v>0</v>
      </c>
      <c r="I540" s="30">
        <v>0</v>
      </c>
      <c r="J540" s="79">
        <v>30.7</v>
      </c>
      <c r="K540" s="30">
        <v>0</v>
      </c>
      <c r="L540" s="30">
        <v>30.7</v>
      </c>
      <c r="M540" s="30">
        <v>0</v>
      </c>
      <c r="N540" s="30">
        <v>30.7</v>
      </c>
      <c r="O540" s="30">
        <v>0</v>
      </c>
      <c r="P540" s="30">
        <v>0</v>
      </c>
      <c r="Q540" s="30">
        <v>0</v>
      </c>
      <c r="R540" s="30">
        <v>0</v>
      </c>
      <c r="S540" s="31">
        <f t="shared" si="138"/>
        <v>0</v>
      </c>
      <c r="T540" s="38"/>
    </row>
    <row r="541" spans="1:21" s="50" customFormat="1" ht="22.5">
      <c r="A541" s="235" t="s">
        <v>436</v>
      </c>
      <c r="B541" s="224" t="s">
        <v>705</v>
      </c>
      <c r="C541" s="67" t="s">
        <v>20</v>
      </c>
      <c r="D541" s="39" t="s">
        <v>98</v>
      </c>
      <c r="E541" s="39" t="s">
        <v>131</v>
      </c>
      <c r="F541" s="39" t="s">
        <v>648</v>
      </c>
      <c r="G541" s="39"/>
      <c r="H541" s="31">
        <f>H543</f>
        <v>112.7</v>
      </c>
      <c r="I541" s="31">
        <f>I543</f>
        <v>112.7</v>
      </c>
      <c r="J541" s="31">
        <f aca="true" t="shared" si="165" ref="J541:R541">J543</f>
        <v>669.6</v>
      </c>
      <c r="K541" s="31">
        <f t="shared" si="165"/>
        <v>0</v>
      </c>
      <c r="L541" s="31">
        <f t="shared" si="165"/>
        <v>669.6</v>
      </c>
      <c r="M541" s="31">
        <f t="shared" si="165"/>
        <v>0</v>
      </c>
      <c r="N541" s="31">
        <f t="shared" si="165"/>
        <v>669.6</v>
      </c>
      <c r="O541" s="31">
        <f t="shared" si="165"/>
        <v>667.625</v>
      </c>
      <c r="P541" s="31">
        <f t="shared" si="165"/>
        <v>667.625</v>
      </c>
      <c r="Q541" s="31">
        <f t="shared" si="165"/>
        <v>667.625</v>
      </c>
      <c r="R541" s="31">
        <f t="shared" si="165"/>
        <v>669.6</v>
      </c>
      <c r="S541" s="31">
        <f t="shared" si="138"/>
        <v>669.6</v>
      </c>
      <c r="T541" s="38"/>
      <c r="U541" s="50">
        <v>55</v>
      </c>
    </row>
    <row r="542" spans="1:20" s="50" customFormat="1" ht="12.75">
      <c r="A542" s="235"/>
      <c r="B542" s="225"/>
      <c r="C542" s="67" t="s">
        <v>29</v>
      </c>
      <c r="D542" s="49"/>
      <c r="E542" s="49"/>
      <c r="F542" s="49"/>
      <c r="G542" s="49"/>
      <c r="H542" s="30"/>
      <c r="I542" s="30"/>
      <c r="J542" s="79"/>
      <c r="K542" s="30"/>
      <c r="L542" s="30"/>
      <c r="M542" s="30"/>
      <c r="N542" s="30"/>
      <c r="O542" s="30"/>
      <c r="P542" s="30"/>
      <c r="Q542" s="30"/>
      <c r="R542" s="30"/>
      <c r="S542" s="31"/>
      <c r="T542" s="38"/>
    </row>
    <row r="543" spans="1:20" s="50" customFormat="1" ht="57.75" customHeight="1">
      <c r="A543" s="235"/>
      <c r="B543" s="226"/>
      <c r="C543" s="67" t="s">
        <v>107</v>
      </c>
      <c r="D543" s="49"/>
      <c r="E543" s="49"/>
      <c r="F543" s="49"/>
      <c r="G543" s="49" t="s">
        <v>129</v>
      </c>
      <c r="H543" s="30">
        <v>112.7</v>
      </c>
      <c r="I543" s="30">
        <v>112.7</v>
      </c>
      <c r="J543" s="79">
        <v>669.6</v>
      </c>
      <c r="K543" s="30">
        <v>0</v>
      </c>
      <c r="L543" s="30">
        <v>669.6</v>
      </c>
      <c r="M543" s="30">
        <v>0</v>
      </c>
      <c r="N543" s="30">
        <v>669.6</v>
      </c>
      <c r="O543" s="30">
        <v>667.625</v>
      </c>
      <c r="P543" s="30">
        <v>667.625</v>
      </c>
      <c r="Q543" s="30">
        <v>667.625</v>
      </c>
      <c r="R543" s="30">
        <f>135.5+534.1</f>
        <v>669.6</v>
      </c>
      <c r="S543" s="31">
        <f t="shared" si="138"/>
        <v>669.6</v>
      </c>
      <c r="T543" s="38"/>
    </row>
    <row r="544" spans="1:20" s="50" customFormat="1" ht="12.75" hidden="1">
      <c r="A544" s="97"/>
      <c r="B544" s="96"/>
      <c r="C544" s="67"/>
      <c r="D544" s="49"/>
      <c r="E544" s="49"/>
      <c r="F544" s="49"/>
      <c r="G544" s="49"/>
      <c r="H544" s="30"/>
      <c r="I544" s="30"/>
      <c r="J544" s="79"/>
      <c r="K544" s="30"/>
      <c r="L544" s="30"/>
      <c r="M544" s="30"/>
      <c r="N544" s="30"/>
      <c r="O544" s="30"/>
      <c r="P544" s="30"/>
      <c r="Q544" s="30"/>
      <c r="R544" s="30"/>
      <c r="S544" s="31">
        <f t="shared" si="138"/>
        <v>0</v>
      </c>
      <c r="T544" s="38"/>
    </row>
    <row r="545" spans="1:20" s="50" customFormat="1" ht="12.75" hidden="1">
      <c r="A545" s="97"/>
      <c r="B545" s="84"/>
      <c r="C545" s="67"/>
      <c r="D545" s="49"/>
      <c r="E545" s="49"/>
      <c r="F545" s="49"/>
      <c r="G545" s="49"/>
      <c r="H545" s="30"/>
      <c r="I545" s="30"/>
      <c r="J545" s="79"/>
      <c r="K545" s="30"/>
      <c r="L545" s="30"/>
      <c r="M545" s="30"/>
      <c r="N545" s="30"/>
      <c r="O545" s="30"/>
      <c r="P545" s="30"/>
      <c r="Q545" s="30"/>
      <c r="R545" s="30"/>
      <c r="S545" s="31">
        <f t="shared" si="138"/>
        <v>0</v>
      </c>
      <c r="T545" s="38"/>
    </row>
    <row r="546" spans="1:20" s="50" customFormat="1" ht="12.75" hidden="1">
      <c r="A546" s="97"/>
      <c r="B546" s="71"/>
      <c r="C546" s="67"/>
      <c r="D546" s="49"/>
      <c r="E546" s="49"/>
      <c r="F546" s="49"/>
      <c r="G546" s="49"/>
      <c r="H546" s="30"/>
      <c r="I546" s="30"/>
      <c r="J546" s="79"/>
      <c r="K546" s="30"/>
      <c r="L546" s="30"/>
      <c r="M546" s="30"/>
      <c r="N546" s="30"/>
      <c r="O546" s="30"/>
      <c r="P546" s="30"/>
      <c r="Q546" s="30"/>
      <c r="R546" s="30"/>
      <c r="S546" s="31">
        <f t="shared" si="138"/>
        <v>0</v>
      </c>
      <c r="T546" s="38"/>
    </row>
    <row r="547" spans="1:20" s="50" customFormat="1" ht="22.5">
      <c r="A547" s="239" t="s">
        <v>167</v>
      </c>
      <c r="B547" s="224" t="s">
        <v>753</v>
      </c>
      <c r="C547" s="67" t="s">
        <v>20</v>
      </c>
      <c r="D547" s="39"/>
      <c r="E547" s="39"/>
      <c r="F547" s="39"/>
      <c r="G547" s="39"/>
      <c r="H547" s="31">
        <f>H549</f>
        <v>1398.5</v>
      </c>
      <c r="I547" s="31">
        <f>I549</f>
        <v>1388.9</v>
      </c>
      <c r="J547" s="31">
        <f aca="true" t="shared" si="166" ref="J547:R547">J549</f>
        <v>1100</v>
      </c>
      <c r="K547" s="31">
        <f t="shared" si="166"/>
        <v>40.13944</v>
      </c>
      <c r="L547" s="31">
        <f t="shared" si="166"/>
        <v>1085</v>
      </c>
      <c r="M547" s="31">
        <f t="shared" si="166"/>
        <v>284.35942</v>
      </c>
      <c r="N547" s="31">
        <f t="shared" si="166"/>
        <v>985</v>
      </c>
      <c r="O547" s="31">
        <f t="shared" si="166"/>
        <v>379.807</v>
      </c>
      <c r="P547" s="31">
        <f t="shared" si="166"/>
        <v>865.8399999999999</v>
      </c>
      <c r="Q547" s="31">
        <f t="shared" si="166"/>
        <v>798.69573</v>
      </c>
      <c r="R547" s="31">
        <f t="shared" si="166"/>
        <v>1100</v>
      </c>
      <c r="S547" s="31">
        <f t="shared" si="138"/>
        <v>1100</v>
      </c>
      <c r="T547" s="38"/>
    </row>
    <row r="548" spans="1:20" s="50" customFormat="1" ht="12.75">
      <c r="A548" s="240"/>
      <c r="B548" s="225"/>
      <c r="C548" s="67" t="s">
        <v>29</v>
      </c>
      <c r="D548" s="39"/>
      <c r="E548" s="39"/>
      <c r="F548" s="39"/>
      <c r="G548" s="39"/>
      <c r="H548" s="31"/>
      <c r="I548" s="31"/>
      <c r="J548" s="78"/>
      <c r="K548" s="31"/>
      <c r="L548" s="31"/>
      <c r="M548" s="31"/>
      <c r="N548" s="31"/>
      <c r="O548" s="31"/>
      <c r="P548" s="31"/>
      <c r="Q548" s="31"/>
      <c r="R548" s="31"/>
      <c r="S548" s="31"/>
      <c r="T548" s="38"/>
    </row>
    <row r="549" spans="1:20" s="50" customFormat="1" ht="22.5">
      <c r="A549" s="241"/>
      <c r="B549" s="226"/>
      <c r="C549" s="67" t="s">
        <v>107</v>
      </c>
      <c r="D549" s="39" t="s">
        <v>98</v>
      </c>
      <c r="E549" s="39" t="s">
        <v>86</v>
      </c>
      <c r="F549" s="39" t="s">
        <v>86</v>
      </c>
      <c r="G549" s="39" t="s">
        <v>86</v>
      </c>
      <c r="H549" s="31">
        <f aca="true" t="shared" si="167" ref="H549:R549">H550</f>
        <v>1398.5</v>
      </c>
      <c r="I549" s="31">
        <f t="shared" si="167"/>
        <v>1388.9</v>
      </c>
      <c r="J549" s="31">
        <f t="shared" si="167"/>
        <v>1100</v>
      </c>
      <c r="K549" s="31">
        <f t="shared" si="167"/>
        <v>40.13944</v>
      </c>
      <c r="L549" s="31">
        <f t="shared" si="167"/>
        <v>1085</v>
      </c>
      <c r="M549" s="31">
        <f t="shared" si="167"/>
        <v>284.35942</v>
      </c>
      <c r="N549" s="31">
        <f t="shared" si="167"/>
        <v>985</v>
      </c>
      <c r="O549" s="31">
        <f t="shared" si="167"/>
        <v>379.807</v>
      </c>
      <c r="P549" s="31">
        <f t="shared" si="167"/>
        <v>865.8399999999999</v>
      </c>
      <c r="Q549" s="31">
        <f t="shared" si="167"/>
        <v>798.69573</v>
      </c>
      <c r="R549" s="31">
        <f t="shared" si="167"/>
        <v>1100</v>
      </c>
      <c r="S549" s="31">
        <f t="shared" si="138"/>
        <v>1100</v>
      </c>
      <c r="T549" s="38"/>
    </row>
    <row r="550" spans="1:21" s="50" customFormat="1" ht="22.5">
      <c r="A550" s="263" t="s">
        <v>650</v>
      </c>
      <c r="B550" s="224" t="s">
        <v>706</v>
      </c>
      <c r="C550" s="67" t="s">
        <v>20</v>
      </c>
      <c r="D550" s="39" t="s">
        <v>98</v>
      </c>
      <c r="E550" s="39" t="s">
        <v>132</v>
      </c>
      <c r="F550" s="39" t="s">
        <v>133</v>
      </c>
      <c r="G550" s="39"/>
      <c r="H550" s="31">
        <f>SUM(H552:H556)</f>
        <v>1398.5</v>
      </c>
      <c r="I550" s="31">
        <f>SUM(I552:I556)</f>
        <v>1388.9</v>
      </c>
      <c r="J550" s="31">
        <f>SUM(J552:J556)</f>
        <v>1100</v>
      </c>
      <c r="K550" s="31">
        <f aca="true" t="shared" si="168" ref="K550:R550">SUM(K552:K556)</f>
        <v>40.13944</v>
      </c>
      <c r="L550" s="31">
        <f t="shared" si="168"/>
        <v>1085</v>
      </c>
      <c r="M550" s="31">
        <f t="shared" si="168"/>
        <v>284.35942</v>
      </c>
      <c r="N550" s="31">
        <f t="shared" si="168"/>
        <v>985</v>
      </c>
      <c r="O550" s="31">
        <f t="shared" si="168"/>
        <v>379.807</v>
      </c>
      <c r="P550" s="31">
        <f>SUM(P552:P556)</f>
        <v>865.8399999999999</v>
      </c>
      <c r="Q550" s="31">
        <f t="shared" si="168"/>
        <v>798.69573</v>
      </c>
      <c r="R550" s="31">
        <f t="shared" si="168"/>
        <v>1100</v>
      </c>
      <c r="S550" s="31">
        <f aca="true" t="shared" si="169" ref="S550:S613">R550</f>
        <v>1100</v>
      </c>
      <c r="T550" s="38"/>
      <c r="U550" s="50">
        <v>54</v>
      </c>
    </row>
    <row r="551" spans="1:20" s="50" customFormat="1" ht="12.75">
      <c r="A551" s="264"/>
      <c r="B551" s="225"/>
      <c r="C551" s="67" t="s">
        <v>29</v>
      </c>
      <c r="D551" s="49"/>
      <c r="E551" s="49"/>
      <c r="F551" s="49"/>
      <c r="G551" s="49"/>
      <c r="H551" s="30"/>
      <c r="I551" s="30"/>
      <c r="J551" s="79"/>
      <c r="K551" s="30"/>
      <c r="L551" s="30"/>
      <c r="M551" s="30"/>
      <c r="N551" s="30"/>
      <c r="O551" s="30"/>
      <c r="P551" s="30"/>
      <c r="Q551" s="30"/>
      <c r="R551" s="30"/>
      <c r="S551" s="31">
        <f t="shared" si="169"/>
        <v>0</v>
      </c>
      <c r="T551" s="38"/>
    </row>
    <row r="552" spans="1:20" s="50" customFormat="1" ht="18.75" customHeight="1">
      <c r="A552" s="264"/>
      <c r="B552" s="225"/>
      <c r="C552" s="256" t="s">
        <v>107</v>
      </c>
      <c r="D552" s="230"/>
      <c r="E552" s="230"/>
      <c r="F552" s="230"/>
      <c r="G552" s="49" t="s">
        <v>126</v>
      </c>
      <c r="H552" s="30">
        <v>43.7</v>
      </c>
      <c r="I552" s="30">
        <v>43.7</v>
      </c>
      <c r="J552" s="79">
        <v>30</v>
      </c>
      <c r="K552" s="30">
        <v>0</v>
      </c>
      <c r="L552" s="79">
        <v>19.8</v>
      </c>
      <c r="M552" s="30">
        <v>0</v>
      </c>
      <c r="N552" s="30">
        <v>19.8</v>
      </c>
      <c r="O552" s="30">
        <v>0</v>
      </c>
      <c r="P552" s="30">
        <v>9.8</v>
      </c>
      <c r="Q552" s="30">
        <v>0</v>
      </c>
      <c r="R552" s="30">
        <v>20</v>
      </c>
      <c r="S552" s="31">
        <f t="shared" si="169"/>
        <v>20</v>
      </c>
      <c r="T552" s="38"/>
    </row>
    <row r="553" spans="1:20" s="50" customFormat="1" ht="18" customHeight="1">
      <c r="A553" s="264"/>
      <c r="B553" s="225"/>
      <c r="C553" s="257"/>
      <c r="D553" s="232"/>
      <c r="E553" s="232"/>
      <c r="F553" s="232"/>
      <c r="G553" s="49" t="s">
        <v>101</v>
      </c>
      <c r="H553" s="30">
        <v>907.6</v>
      </c>
      <c r="I553" s="30">
        <v>898</v>
      </c>
      <c r="J553" s="79">
        <v>628</v>
      </c>
      <c r="K553" s="30">
        <v>40.13944</v>
      </c>
      <c r="L553" s="79">
        <v>638.2</v>
      </c>
      <c r="M553" s="30">
        <v>193.95942</v>
      </c>
      <c r="N553" s="30">
        <v>638.2</v>
      </c>
      <c r="O553" s="30">
        <v>289.407</v>
      </c>
      <c r="P553" s="30">
        <v>529.04</v>
      </c>
      <c r="Q553" s="30">
        <v>497.29573</v>
      </c>
      <c r="R553" s="30">
        <v>930</v>
      </c>
      <c r="S553" s="31">
        <f t="shared" si="169"/>
        <v>930</v>
      </c>
      <c r="T553" s="38"/>
    </row>
    <row r="554" spans="1:20" s="50" customFormat="1" ht="18" customHeight="1">
      <c r="A554" s="264"/>
      <c r="B554" s="225"/>
      <c r="C554" s="257"/>
      <c r="D554" s="232"/>
      <c r="E554" s="232"/>
      <c r="F554" s="232"/>
      <c r="G554" s="49" t="s">
        <v>934</v>
      </c>
      <c r="H554" s="30">
        <v>0</v>
      </c>
      <c r="I554" s="30">
        <v>0</v>
      </c>
      <c r="J554" s="79">
        <v>0</v>
      </c>
      <c r="K554" s="30">
        <v>0</v>
      </c>
      <c r="L554" s="79">
        <v>0</v>
      </c>
      <c r="M554" s="30">
        <v>0</v>
      </c>
      <c r="N554" s="30">
        <v>0</v>
      </c>
      <c r="O554" s="30">
        <v>0</v>
      </c>
      <c r="P554" s="30">
        <v>211</v>
      </c>
      <c r="Q554" s="30">
        <v>211</v>
      </c>
      <c r="R554" s="30">
        <v>0</v>
      </c>
      <c r="S554" s="31">
        <f t="shared" si="169"/>
        <v>0</v>
      </c>
      <c r="T554" s="38"/>
    </row>
    <row r="555" spans="1:20" s="50" customFormat="1" ht="18" customHeight="1">
      <c r="A555" s="264"/>
      <c r="B555" s="225"/>
      <c r="C555" s="257"/>
      <c r="D555" s="232"/>
      <c r="E555" s="232"/>
      <c r="F555" s="232"/>
      <c r="G555" s="49" t="s">
        <v>127</v>
      </c>
      <c r="H555" s="30">
        <v>236.2</v>
      </c>
      <c r="I555" s="30">
        <v>236.2</v>
      </c>
      <c r="J555" s="79">
        <v>230</v>
      </c>
      <c r="K555" s="30">
        <v>0</v>
      </c>
      <c r="L555" s="79">
        <v>230</v>
      </c>
      <c r="M555" s="30">
        <v>90.4</v>
      </c>
      <c r="N555" s="30">
        <v>230</v>
      </c>
      <c r="O555" s="30">
        <v>90.4</v>
      </c>
      <c r="P555" s="30">
        <v>116</v>
      </c>
      <c r="Q555" s="30">
        <v>90.4</v>
      </c>
      <c r="R555" s="30">
        <v>0</v>
      </c>
      <c r="S555" s="31">
        <f t="shared" si="169"/>
        <v>0</v>
      </c>
      <c r="T555" s="38"/>
    </row>
    <row r="556" spans="1:20" s="50" customFormat="1" ht="19.5" customHeight="1">
      <c r="A556" s="273"/>
      <c r="B556" s="226"/>
      <c r="C556" s="258"/>
      <c r="D556" s="231"/>
      <c r="E556" s="231"/>
      <c r="F556" s="231"/>
      <c r="G556" s="42">
        <v>360</v>
      </c>
      <c r="H556" s="30">
        <v>211</v>
      </c>
      <c r="I556" s="30">
        <v>211</v>
      </c>
      <c r="J556" s="79">
        <v>212</v>
      </c>
      <c r="K556" s="30">
        <v>0</v>
      </c>
      <c r="L556" s="79">
        <v>197</v>
      </c>
      <c r="M556" s="30">
        <v>0</v>
      </c>
      <c r="N556" s="30">
        <v>97</v>
      </c>
      <c r="O556" s="30">
        <v>0</v>
      </c>
      <c r="P556" s="30">
        <v>0</v>
      </c>
      <c r="Q556" s="30">
        <v>0</v>
      </c>
      <c r="R556" s="30">
        <v>150</v>
      </c>
      <c r="S556" s="31">
        <f t="shared" si="169"/>
        <v>150</v>
      </c>
      <c r="T556" s="38"/>
    </row>
    <row r="557" spans="1:20" s="50" customFormat="1" ht="25.5" customHeight="1">
      <c r="A557" s="239" t="s">
        <v>168</v>
      </c>
      <c r="B557" s="224" t="s">
        <v>754</v>
      </c>
      <c r="C557" s="67" t="s">
        <v>20</v>
      </c>
      <c r="D557" s="39"/>
      <c r="E557" s="39"/>
      <c r="F557" s="39"/>
      <c r="G557" s="39"/>
      <c r="H557" s="31">
        <f>H559</f>
        <v>113693.324</v>
      </c>
      <c r="I557" s="31">
        <f>I559</f>
        <v>113556.853</v>
      </c>
      <c r="J557" s="31">
        <f aca="true" t="shared" si="170" ref="J557:R557">J559</f>
        <v>150538.1</v>
      </c>
      <c r="K557" s="31">
        <f t="shared" si="170"/>
        <v>34589.83599</v>
      </c>
      <c r="L557" s="31">
        <f t="shared" si="170"/>
        <v>155107.289</v>
      </c>
      <c r="M557" s="31">
        <f t="shared" si="170"/>
        <v>73554.56485</v>
      </c>
      <c r="N557" s="31">
        <f t="shared" si="170"/>
        <v>149435.09339999998</v>
      </c>
      <c r="O557" s="31">
        <f t="shared" si="170"/>
        <v>104348.44507</v>
      </c>
      <c r="P557" s="31">
        <f t="shared" si="170"/>
        <v>146697.50129999997</v>
      </c>
      <c r="Q557" s="31">
        <f t="shared" si="170"/>
        <v>145695.95872999998</v>
      </c>
      <c r="R557" s="31">
        <f t="shared" si="170"/>
        <v>150219.1</v>
      </c>
      <c r="S557" s="31">
        <f t="shared" si="169"/>
        <v>150219.1</v>
      </c>
      <c r="T557" s="38"/>
    </row>
    <row r="558" spans="1:20" s="50" customFormat="1" ht="12.75">
      <c r="A558" s="240"/>
      <c r="B558" s="225"/>
      <c r="C558" s="67" t="s">
        <v>29</v>
      </c>
      <c r="D558" s="39"/>
      <c r="E558" s="39"/>
      <c r="F558" s="39"/>
      <c r="G558" s="39"/>
      <c r="H558" s="31"/>
      <c r="I558" s="31"/>
      <c r="J558" s="78"/>
      <c r="K558" s="31"/>
      <c r="L558" s="31"/>
      <c r="M558" s="31"/>
      <c r="N558" s="31"/>
      <c r="O558" s="31"/>
      <c r="P558" s="31"/>
      <c r="Q558" s="31"/>
      <c r="R558" s="31"/>
      <c r="S558" s="31"/>
      <c r="T558" s="38"/>
    </row>
    <row r="559" spans="1:20" s="50" customFormat="1" ht="22.5">
      <c r="A559" s="241"/>
      <c r="B559" s="226"/>
      <c r="C559" s="67" t="s">
        <v>107</v>
      </c>
      <c r="D559" s="39" t="s">
        <v>98</v>
      </c>
      <c r="E559" s="39" t="s">
        <v>86</v>
      </c>
      <c r="F559" s="39" t="s">
        <v>86</v>
      </c>
      <c r="G559" s="39" t="s">
        <v>86</v>
      </c>
      <c r="H559" s="31">
        <f aca="true" t="shared" si="171" ref="H559:R559">H616+H584+H619+H560+H574+H577+H587+H590+H593+H597+H600+H604+H581+H607+H613+H567+H571+H622+H625+H563</f>
        <v>113693.324</v>
      </c>
      <c r="I559" s="31">
        <f t="shared" si="171"/>
        <v>113556.853</v>
      </c>
      <c r="J559" s="31">
        <f t="shared" si="171"/>
        <v>150538.1</v>
      </c>
      <c r="K559" s="31">
        <f t="shared" si="171"/>
        <v>34589.83599</v>
      </c>
      <c r="L559" s="31">
        <f t="shared" si="171"/>
        <v>155107.289</v>
      </c>
      <c r="M559" s="31">
        <f t="shared" si="171"/>
        <v>73554.56485</v>
      </c>
      <c r="N559" s="31">
        <f t="shared" si="171"/>
        <v>149435.09339999998</v>
      </c>
      <c r="O559" s="31">
        <f t="shared" si="171"/>
        <v>104348.44507</v>
      </c>
      <c r="P559" s="31">
        <f t="shared" si="171"/>
        <v>146697.50129999997</v>
      </c>
      <c r="Q559" s="31">
        <f t="shared" si="171"/>
        <v>145695.95872999998</v>
      </c>
      <c r="R559" s="31">
        <f t="shared" si="171"/>
        <v>150219.1</v>
      </c>
      <c r="S559" s="31">
        <f t="shared" si="169"/>
        <v>150219.1</v>
      </c>
      <c r="T559" s="38"/>
    </row>
    <row r="560" spans="1:20" s="50" customFormat="1" ht="21">
      <c r="A560" s="224" t="s">
        <v>299</v>
      </c>
      <c r="B560" s="224" t="s">
        <v>176</v>
      </c>
      <c r="C560" s="69" t="s">
        <v>20</v>
      </c>
      <c r="D560" s="39" t="s">
        <v>98</v>
      </c>
      <c r="E560" s="39" t="s">
        <v>131</v>
      </c>
      <c r="F560" s="39" t="s">
        <v>177</v>
      </c>
      <c r="G560" s="39"/>
      <c r="H560" s="31">
        <f>H562</f>
        <v>283.4</v>
      </c>
      <c r="I560" s="31">
        <f>I562</f>
        <v>283.4</v>
      </c>
      <c r="J560" s="31">
        <f aca="true" t="shared" si="172" ref="J560:R560">J562</f>
        <v>0</v>
      </c>
      <c r="K560" s="31">
        <f t="shared" si="172"/>
        <v>0</v>
      </c>
      <c r="L560" s="31">
        <f t="shared" si="172"/>
        <v>0</v>
      </c>
      <c r="M560" s="31">
        <f t="shared" si="172"/>
        <v>0</v>
      </c>
      <c r="N560" s="31">
        <f t="shared" si="172"/>
        <v>0</v>
      </c>
      <c r="O560" s="31">
        <f t="shared" si="172"/>
        <v>0</v>
      </c>
      <c r="P560" s="31">
        <f t="shared" si="172"/>
        <v>0</v>
      </c>
      <c r="Q560" s="31">
        <f t="shared" si="172"/>
        <v>0</v>
      </c>
      <c r="R560" s="31">
        <f t="shared" si="172"/>
        <v>0</v>
      </c>
      <c r="S560" s="31">
        <f t="shared" si="169"/>
        <v>0</v>
      </c>
      <c r="T560" s="51"/>
    </row>
    <row r="561" spans="1:20" s="50" customFormat="1" ht="12.75">
      <c r="A561" s="225"/>
      <c r="B561" s="225"/>
      <c r="C561" s="67" t="s">
        <v>29</v>
      </c>
      <c r="D561" s="49"/>
      <c r="E561" s="49"/>
      <c r="F561" s="49"/>
      <c r="G561" s="49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1"/>
      <c r="T561" s="38"/>
    </row>
    <row r="562" spans="1:20" s="50" customFormat="1" ht="25.5" customHeight="1">
      <c r="A562" s="226"/>
      <c r="B562" s="226"/>
      <c r="C562" s="67" t="s">
        <v>107</v>
      </c>
      <c r="D562" s="49"/>
      <c r="E562" s="49"/>
      <c r="F562" s="49"/>
      <c r="G562" s="49" t="s">
        <v>128</v>
      </c>
      <c r="H562" s="30">
        <v>283.4</v>
      </c>
      <c r="I562" s="30">
        <v>283.4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1">
        <f t="shared" si="169"/>
        <v>0</v>
      </c>
      <c r="T562" s="38"/>
    </row>
    <row r="563" spans="1:21" s="50" customFormat="1" ht="21">
      <c r="A563" s="236" t="s">
        <v>244</v>
      </c>
      <c r="B563" s="224" t="s">
        <v>936</v>
      </c>
      <c r="C563" s="69" t="s">
        <v>20</v>
      </c>
      <c r="D563" s="39" t="s">
        <v>98</v>
      </c>
      <c r="E563" s="39" t="s">
        <v>132</v>
      </c>
      <c r="F563" s="39" t="s">
        <v>935</v>
      </c>
      <c r="G563" s="39"/>
      <c r="H563" s="31">
        <f>H566+H565</f>
        <v>0</v>
      </c>
      <c r="I563" s="31">
        <f>I566+I565</f>
        <v>0</v>
      </c>
      <c r="J563" s="31">
        <f>J566+J565</f>
        <v>0</v>
      </c>
      <c r="K563" s="31">
        <f>K566+K565</f>
        <v>0</v>
      </c>
      <c r="L563" s="31">
        <f>L566+L565</f>
        <v>0</v>
      </c>
      <c r="M563" s="31">
        <f aca="true" t="shared" si="173" ref="M563:R563">M566+M565</f>
        <v>0</v>
      </c>
      <c r="N563" s="31">
        <f t="shared" si="173"/>
        <v>0</v>
      </c>
      <c r="O563" s="31">
        <f t="shared" si="173"/>
        <v>0</v>
      </c>
      <c r="P563" s="31">
        <f t="shared" si="173"/>
        <v>9.65</v>
      </c>
      <c r="Q563" s="31">
        <f t="shared" si="173"/>
        <v>9.65</v>
      </c>
      <c r="R563" s="31">
        <f t="shared" si="173"/>
        <v>0</v>
      </c>
      <c r="S563" s="31">
        <f t="shared" si="169"/>
        <v>0</v>
      </c>
      <c r="T563" s="38"/>
      <c r="U563" s="50">
        <v>53</v>
      </c>
    </row>
    <row r="564" spans="1:20" s="50" customFormat="1" ht="12.75">
      <c r="A564" s="237"/>
      <c r="B564" s="225"/>
      <c r="C564" s="67" t="s">
        <v>29</v>
      </c>
      <c r="D564" s="49"/>
      <c r="E564" s="49"/>
      <c r="F564" s="49"/>
      <c r="G564" s="49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1"/>
      <c r="T564" s="38"/>
    </row>
    <row r="565" spans="1:20" s="50" customFormat="1" ht="12.75">
      <c r="A565" s="237"/>
      <c r="B565" s="225"/>
      <c r="C565" s="67"/>
      <c r="D565" s="49"/>
      <c r="E565" s="49"/>
      <c r="F565" s="49"/>
      <c r="G565" s="49" t="s">
        <v>153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7.4</v>
      </c>
      <c r="Q565" s="30">
        <v>7.4</v>
      </c>
      <c r="R565" s="30"/>
      <c r="S565" s="31">
        <f t="shared" si="169"/>
        <v>0</v>
      </c>
      <c r="T565" s="38"/>
    </row>
    <row r="566" spans="1:20" s="50" customFormat="1" ht="22.5">
      <c r="A566" s="238"/>
      <c r="B566" s="226"/>
      <c r="C566" s="67" t="s">
        <v>107</v>
      </c>
      <c r="D566" s="49"/>
      <c r="E566" s="49"/>
      <c r="F566" s="49"/>
      <c r="G566" s="49" t="s">
        <v>154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2.25</v>
      </c>
      <c r="Q566" s="30">
        <v>2.25</v>
      </c>
      <c r="R566" s="30">
        <v>0</v>
      </c>
      <c r="S566" s="31">
        <f t="shared" si="169"/>
        <v>0</v>
      </c>
      <c r="T566" s="38"/>
    </row>
    <row r="567" spans="1:21" s="50" customFormat="1" ht="21">
      <c r="A567" s="236" t="s">
        <v>300</v>
      </c>
      <c r="B567" s="224" t="s">
        <v>892</v>
      </c>
      <c r="C567" s="69" t="s">
        <v>20</v>
      </c>
      <c r="D567" s="39" t="s">
        <v>98</v>
      </c>
      <c r="E567" s="39" t="s">
        <v>132</v>
      </c>
      <c r="F567" s="39" t="s">
        <v>653</v>
      </c>
      <c r="G567" s="39"/>
      <c r="H567" s="31">
        <f>H570+H569</f>
        <v>0</v>
      </c>
      <c r="I567" s="31">
        <f>I570+I569</f>
        <v>0</v>
      </c>
      <c r="J567" s="31">
        <f>J570+J569</f>
        <v>0</v>
      </c>
      <c r="K567" s="31">
        <f>K570+K569</f>
        <v>0</v>
      </c>
      <c r="L567" s="31">
        <f>L570+L569</f>
        <v>49.5</v>
      </c>
      <c r="M567" s="31">
        <f aca="true" t="shared" si="174" ref="M567:R567">M570+M569</f>
        <v>0</v>
      </c>
      <c r="N567" s="31">
        <f t="shared" si="174"/>
        <v>49.5</v>
      </c>
      <c r="O567" s="31">
        <f t="shared" si="174"/>
        <v>21.6</v>
      </c>
      <c r="P567" s="31">
        <f t="shared" si="174"/>
        <v>49.5</v>
      </c>
      <c r="Q567" s="31">
        <f t="shared" si="174"/>
        <v>49.5</v>
      </c>
      <c r="R567" s="31">
        <f t="shared" si="174"/>
        <v>0</v>
      </c>
      <c r="S567" s="31">
        <f t="shared" si="169"/>
        <v>0</v>
      </c>
      <c r="T567" s="38"/>
      <c r="U567" s="50">
        <v>52</v>
      </c>
    </row>
    <row r="568" spans="1:20" s="50" customFormat="1" ht="12.75">
      <c r="A568" s="237"/>
      <c r="B568" s="225"/>
      <c r="C568" s="67" t="s">
        <v>29</v>
      </c>
      <c r="D568" s="49"/>
      <c r="E568" s="49"/>
      <c r="F568" s="49"/>
      <c r="G568" s="49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1"/>
      <c r="T568" s="38"/>
    </row>
    <row r="569" spans="1:20" s="50" customFormat="1" ht="12.75">
      <c r="A569" s="237"/>
      <c r="B569" s="225"/>
      <c r="C569" s="67"/>
      <c r="D569" s="49"/>
      <c r="E569" s="49"/>
      <c r="F569" s="49"/>
      <c r="G569" s="49" t="s">
        <v>153</v>
      </c>
      <c r="H569" s="30">
        <v>0</v>
      </c>
      <c r="I569" s="30">
        <v>0</v>
      </c>
      <c r="J569" s="30">
        <v>0</v>
      </c>
      <c r="K569" s="30">
        <v>0</v>
      </c>
      <c r="L569" s="30">
        <v>38</v>
      </c>
      <c r="M569" s="30">
        <v>0</v>
      </c>
      <c r="N569" s="30">
        <v>38</v>
      </c>
      <c r="O569" s="30">
        <v>16.5</v>
      </c>
      <c r="P569" s="30">
        <v>38</v>
      </c>
      <c r="Q569" s="30">
        <v>38</v>
      </c>
      <c r="R569" s="30"/>
      <c r="S569" s="31">
        <f t="shared" si="169"/>
        <v>0</v>
      </c>
      <c r="T569" s="38"/>
    </row>
    <row r="570" spans="1:20" s="50" customFormat="1" ht="22.5">
      <c r="A570" s="238"/>
      <c r="B570" s="226"/>
      <c r="C570" s="67" t="s">
        <v>107</v>
      </c>
      <c r="D570" s="49"/>
      <c r="E570" s="49"/>
      <c r="F570" s="49"/>
      <c r="G570" s="49" t="s">
        <v>154</v>
      </c>
      <c r="H570" s="30">
        <v>0</v>
      </c>
      <c r="I570" s="30">
        <v>0</v>
      </c>
      <c r="J570" s="30">
        <v>0</v>
      </c>
      <c r="K570" s="30">
        <v>0</v>
      </c>
      <c r="L570" s="30">
        <v>11.5</v>
      </c>
      <c r="M570" s="30">
        <v>0</v>
      </c>
      <c r="N570" s="30">
        <v>11.5</v>
      </c>
      <c r="O570" s="30">
        <v>5.1</v>
      </c>
      <c r="P570" s="30">
        <v>11.5</v>
      </c>
      <c r="Q570" s="30">
        <v>11.5</v>
      </c>
      <c r="R570" s="30">
        <v>0</v>
      </c>
      <c r="S570" s="31">
        <f t="shared" si="169"/>
        <v>0</v>
      </c>
      <c r="T570" s="38"/>
    </row>
    <row r="571" spans="1:21" s="50" customFormat="1" ht="21">
      <c r="A571" s="236" t="s">
        <v>301</v>
      </c>
      <c r="B571" s="224" t="s">
        <v>707</v>
      </c>
      <c r="C571" s="69" t="s">
        <v>20</v>
      </c>
      <c r="D571" s="39" t="s">
        <v>98</v>
      </c>
      <c r="E571" s="39" t="s">
        <v>131</v>
      </c>
      <c r="F571" s="39" t="s">
        <v>655</v>
      </c>
      <c r="G571" s="39"/>
      <c r="H571" s="31">
        <f>H573</f>
        <v>0</v>
      </c>
      <c r="I571" s="31">
        <f>I573</f>
        <v>0</v>
      </c>
      <c r="J571" s="31">
        <f aca="true" t="shared" si="175" ref="J571:R571">J573</f>
        <v>6413.9</v>
      </c>
      <c r="K571" s="31">
        <f t="shared" si="175"/>
        <v>1425.34</v>
      </c>
      <c r="L571" s="31">
        <f t="shared" si="175"/>
        <v>6413.9</v>
      </c>
      <c r="M571" s="31">
        <f t="shared" si="175"/>
        <v>3563.26</v>
      </c>
      <c r="N571" s="31">
        <f t="shared" si="175"/>
        <v>6413.9</v>
      </c>
      <c r="O571" s="31">
        <f t="shared" si="175"/>
        <v>5610.65882</v>
      </c>
      <c r="P571" s="31">
        <f t="shared" si="175"/>
        <v>8557.3</v>
      </c>
      <c r="Q571" s="31">
        <f t="shared" si="175"/>
        <v>8557.3</v>
      </c>
      <c r="R571" s="31">
        <f t="shared" si="175"/>
        <v>0</v>
      </c>
      <c r="S571" s="31">
        <f t="shared" si="169"/>
        <v>0</v>
      </c>
      <c r="T571" s="38"/>
      <c r="U571" s="50">
        <v>51</v>
      </c>
    </row>
    <row r="572" spans="1:20" s="50" customFormat="1" ht="12.75">
      <c r="A572" s="237"/>
      <c r="B572" s="225"/>
      <c r="C572" s="67" t="s">
        <v>29</v>
      </c>
      <c r="D572" s="49"/>
      <c r="E572" s="49"/>
      <c r="F572" s="49"/>
      <c r="G572" s="49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1"/>
      <c r="T572" s="38"/>
    </row>
    <row r="573" spans="1:20" s="50" customFormat="1" ht="22.5">
      <c r="A573" s="238"/>
      <c r="B573" s="226"/>
      <c r="C573" s="67" t="s">
        <v>107</v>
      </c>
      <c r="D573" s="49"/>
      <c r="E573" s="49"/>
      <c r="F573" s="49"/>
      <c r="G573" s="49" t="s">
        <v>128</v>
      </c>
      <c r="H573" s="30">
        <v>0</v>
      </c>
      <c r="I573" s="30">
        <v>0</v>
      </c>
      <c r="J573" s="30">
        <v>6413.9</v>
      </c>
      <c r="K573" s="30">
        <v>1425.34</v>
      </c>
      <c r="L573" s="30">
        <v>6413.9</v>
      </c>
      <c r="M573" s="30">
        <v>3563.26</v>
      </c>
      <c r="N573" s="30">
        <v>6413.9</v>
      </c>
      <c r="O573" s="30">
        <v>5610.65882</v>
      </c>
      <c r="P573" s="30">
        <v>8557.3</v>
      </c>
      <c r="Q573" s="30">
        <v>8557.3</v>
      </c>
      <c r="R573" s="30">
        <v>0</v>
      </c>
      <c r="S573" s="31">
        <f t="shared" si="169"/>
        <v>0</v>
      </c>
      <c r="T573" s="38"/>
    </row>
    <row r="574" spans="1:20" s="50" customFormat="1" ht="22.5" customHeight="1">
      <c r="A574" s="224" t="s">
        <v>436</v>
      </c>
      <c r="B574" s="224" t="s">
        <v>651</v>
      </c>
      <c r="C574" s="69" t="s">
        <v>20</v>
      </c>
      <c r="D574" s="39" t="s">
        <v>98</v>
      </c>
      <c r="E574" s="39" t="s">
        <v>131</v>
      </c>
      <c r="F574" s="39" t="s">
        <v>210</v>
      </c>
      <c r="G574" s="39"/>
      <c r="H574" s="31">
        <f>H576</f>
        <v>31083.8</v>
      </c>
      <c r="I574" s="31">
        <f>I576</f>
        <v>31083.8</v>
      </c>
      <c r="J574" s="31">
        <f aca="true" t="shared" si="176" ref="J574:R574">J576</f>
        <v>0</v>
      </c>
      <c r="K574" s="31">
        <f t="shared" si="176"/>
        <v>0</v>
      </c>
      <c r="L574" s="31">
        <f t="shared" si="176"/>
        <v>0</v>
      </c>
      <c r="M574" s="31">
        <f t="shared" si="176"/>
        <v>0</v>
      </c>
      <c r="N574" s="31">
        <f t="shared" si="176"/>
        <v>0</v>
      </c>
      <c r="O574" s="31">
        <f t="shared" si="176"/>
        <v>0</v>
      </c>
      <c r="P574" s="31">
        <f t="shared" si="176"/>
        <v>0</v>
      </c>
      <c r="Q574" s="31">
        <f t="shared" si="176"/>
        <v>0</v>
      </c>
      <c r="R574" s="31">
        <f t="shared" si="176"/>
        <v>0</v>
      </c>
      <c r="S574" s="31">
        <f t="shared" si="169"/>
        <v>0</v>
      </c>
      <c r="T574" s="38"/>
    </row>
    <row r="575" spans="1:20" s="50" customFormat="1" ht="12.75" customHeight="1">
      <c r="A575" s="225"/>
      <c r="B575" s="225"/>
      <c r="C575" s="67" t="s">
        <v>29</v>
      </c>
      <c r="D575" s="38"/>
      <c r="E575" s="38"/>
      <c r="F575" s="49"/>
      <c r="G575" s="49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1"/>
      <c r="T575" s="38"/>
    </row>
    <row r="576" spans="1:20" s="50" customFormat="1" ht="24.75" customHeight="1">
      <c r="A576" s="226"/>
      <c r="B576" s="226"/>
      <c r="C576" s="67" t="s">
        <v>107</v>
      </c>
      <c r="D576" s="49"/>
      <c r="E576" s="49"/>
      <c r="F576" s="49"/>
      <c r="G576" s="49" t="s">
        <v>128</v>
      </c>
      <c r="H576" s="30">
        <v>31083.8</v>
      </c>
      <c r="I576" s="30">
        <v>31083.8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1">
        <f t="shared" si="169"/>
        <v>0</v>
      </c>
      <c r="T576" s="38"/>
    </row>
    <row r="577" spans="1:21" s="50" customFormat="1" ht="21">
      <c r="A577" s="236" t="s">
        <v>437</v>
      </c>
      <c r="B577" s="224" t="s">
        <v>708</v>
      </c>
      <c r="C577" s="69" t="s">
        <v>20</v>
      </c>
      <c r="D577" s="39" t="s">
        <v>98</v>
      </c>
      <c r="E577" s="39" t="s">
        <v>132</v>
      </c>
      <c r="F577" s="39" t="s">
        <v>210</v>
      </c>
      <c r="G577" s="39"/>
      <c r="H577" s="31">
        <f>H580+H579</f>
        <v>0</v>
      </c>
      <c r="I577" s="31">
        <f>I580+I579</f>
        <v>0</v>
      </c>
      <c r="J577" s="31">
        <f>J580+J579</f>
        <v>1414.4</v>
      </c>
      <c r="K577" s="31">
        <f>K580+K579</f>
        <v>314.3</v>
      </c>
      <c r="L577" s="31">
        <f>L580+L579</f>
        <v>1414.4</v>
      </c>
      <c r="M577" s="31">
        <f aca="true" t="shared" si="177" ref="M577:R577">M580+M579</f>
        <v>785.75</v>
      </c>
      <c r="N577" s="31">
        <f t="shared" si="177"/>
        <v>1288.8</v>
      </c>
      <c r="O577" s="31">
        <f t="shared" si="177"/>
        <v>1257.25</v>
      </c>
      <c r="P577" s="31">
        <f t="shared" si="177"/>
        <v>1671.4</v>
      </c>
      <c r="Q577" s="31">
        <f t="shared" si="177"/>
        <v>1671.4</v>
      </c>
      <c r="R577" s="31">
        <f t="shared" si="177"/>
        <v>0</v>
      </c>
      <c r="S577" s="31">
        <f t="shared" si="169"/>
        <v>0</v>
      </c>
      <c r="T577" s="38"/>
      <c r="U577" s="50">
        <v>50</v>
      </c>
    </row>
    <row r="578" spans="1:20" s="50" customFormat="1" ht="12.75">
      <c r="A578" s="237"/>
      <c r="B578" s="225"/>
      <c r="C578" s="67" t="s">
        <v>29</v>
      </c>
      <c r="D578" s="49"/>
      <c r="E578" s="49"/>
      <c r="F578" s="49"/>
      <c r="G578" s="49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1"/>
      <c r="T578" s="38"/>
    </row>
    <row r="579" spans="1:20" s="50" customFormat="1" ht="12.75">
      <c r="A579" s="237"/>
      <c r="B579" s="225"/>
      <c r="C579" s="222" t="s">
        <v>107</v>
      </c>
      <c r="D579" s="230"/>
      <c r="E579" s="230"/>
      <c r="F579" s="230"/>
      <c r="G579" s="49" t="s">
        <v>153</v>
      </c>
      <c r="H579" s="30">
        <v>0</v>
      </c>
      <c r="I579" s="30">
        <v>0</v>
      </c>
      <c r="J579" s="30">
        <v>1086.3</v>
      </c>
      <c r="K579" s="30">
        <v>241.4</v>
      </c>
      <c r="L579" s="30">
        <v>1086.3</v>
      </c>
      <c r="M579" s="30">
        <v>603.5</v>
      </c>
      <c r="N579" s="30">
        <v>989.8</v>
      </c>
      <c r="O579" s="30">
        <v>965.6</v>
      </c>
      <c r="P579" s="30">
        <v>1283.7</v>
      </c>
      <c r="Q579" s="30">
        <v>1283.7</v>
      </c>
      <c r="R579" s="30">
        <v>0</v>
      </c>
      <c r="S579" s="31">
        <f t="shared" si="169"/>
        <v>0</v>
      </c>
      <c r="T579" s="38"/>
    </row>
    <row r="580" spans="1:20" s="50" customFormat="1" ht="12.75">
      <c r="A580" s="238"/>
      <c r="B580" s="226"/>
      <c r="C580" s="223"/>
      <c r="D580" s="231"/>
      <c r="E580" s="231"/>
      <c r="F580" s="231"/>
      <c r="G580" s="49" t="s">
        <v>154</v>
      </c>
      <c r="H580" s="30">
        <v>0</v>
      </c>
      <c r="I580" s="30">
        <v>0</v>
      </c>
      <c r="J580" s="30">
        <v>328.1</v>
      </c>
      <c r="K580" s="30">
        <v>72.9</v>
      </c>
      <c r="L580" s="30">
        <v>328.1</v>
      </c>
      <c r="M580" s="30">
        <v>182.25</v>
      </c>
      <c r="N580" s="30">
        <v>299</v>
      </c>
      <c r="O580" s="30">
        <v>291.65</v>
      </c>
      <c r="P580" s="30">
        <v>387.7</v>
      </c>
      <c r="Q580" s="30">
        <v>387.7</v>
      </c>
      <c r="R580" s="30">
        <v>0</v>
      </c>
      <c r="S580" s="31">
        <f t="shared" si="169"/>
        <v>0</v>
      </c>
      <c r="T580" s="38"/>
    </row>
    <row r="581" spans="1:20" s="50" customFormat="1" ht="21">
      <c r="A581" s="236" t="s">
        <v>438</v>
      </c>
      <c r="B581" s="224" t="s">
        <v>310</v>
      </c>
      <c r="C581" s="69" t="s">
        <v>20</v>
      </c>
      <c r="D581" s="39" t="s">
        <v>98</v>
      </c>
      <c r="E581" s="39" t="s">
        <v>131</v>
      </c>
      <c r="F581" s="39" t="s">
        <v>211</v>
      </c>
      <c r="G581" s="39"/>
      <c r="H581" s="31">
        <f>H583</f>
        <v>3288.5</v>
      </c>
      <c r="I581" s="31">
        <f>I583</f>
        <v>3288.5</v>
      </c>
      <c r="J581" s="31">
        <f aca="true" t="shared" si="178" ref="J581:R581">J583</f>
        <v>0</v>
      </c>
      <c r="K581" s="31">
        <f t="shared" si="178"/>
        <v>0</v>
      </c>
      <c r="L581" s="31">
        <f t="shared" si="178"/>
        <v>0</v>
      </c>
      <c r="M581" s="31">
        <f t="shared" si="178"/>
        <v>0</v>
      </c>
      <c r="N581" s="31">
        <f t="shared" si="178"/>
        <v>0</v>
      </c>
      <c r="O581" s="31">
        <f t="shared" si="178"/>
        <v>0</v>
      </c>
      <c r="P581" s="31">
        <f t="shared" si="178"/>
        <v>0</v>
      </c>
      <c r="Q581" s="31">
        <f t="shared" si="178"/>
        <v>0</v>
      </c>
      <c r="R581" s="31">
        <f t="shared" si="178"/>
        <v>0</v>
      </c>
      <c r="S581" s="31">
        <f t="shared" si="169"/>
        <v>0</v>
      </c>
      <c r="T581" s="38"/>
    </row>
    <row r="582" spans="1:20" s="50" customFormat="1" ht="12.75">
      <c r="A582" s="237"/>
      <c r="B582" s="225"/>
      <c r="C582" s="67" t="s">
        <v>29</v>
      </c>
      <c r="D582" s="49"/>
      <c r="E582" s="49"/>
      <c r="F582" s="49"/>
      <c r="G582" s="49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1"/>
      <c r="T582" s="38"/>
    </row>
    <row r="583" spans="1:20" s="50" customFormat="1" ht="22.5">
      <c r="A583" s="238"/>
      <c r="B583" s="226"/>
      <c r="C583" s="67" t="s">
        <v>107</v>
      </c>
      <c r="D583" s="49"/>
      <c r="E583" s="49"/>
      <c r="F583" s="49"/>
      <c r="G583" s="49" t="s">
        <v>128</v>
      </c>
      <c r="H583" s="30">
        <v>3288.5</v>
      </c>
      <c r="I583" s="30">
        <v>3288.5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1">
        <f t="shared" si="169"/>
        <v>0</v>
      </c>
      <c r="T583" s="38"/>
    </row>
    <row r="584" spans="1:21" s="50" customFormat="1" ht="21">
      <c r="A584" s="236" t="s">
        <v>439</v>
      </c>
      <c r="B584" s="224" t="s">
        <v>709</v>
      </c>
      <c r="C584" s="69" t="s">
        <v>20</v>
      </c>
      <c r="D584" s="39" t="s">
        <v>98</v>
      </c>
      <c r="E584" s="39" t="s">
        <v>131</v>
      </c>
      <c r="F584" s="39" t="s">
        <v>175</v>
      </c>
      <c r="G584" s="39"/>
      <c r="H584" s="31">
        <f>H586</f>
        <v>0</v>
      </c>
      <c r="I584" s="31">
        <f>I586</f>
        <v>0</v>
      </c>
      <c r="J584" s="31">
        <f aca="true" t="shared" si="179" ref="J584:R584">J586</f>
        <v>700</v>
      </c>
      <c r="K584" s="31">
        <f t="shared" si="179"/>
        <v>80</v>
      </c>
      <c r="L584" s="31">
        <f t="shared" si="179"/>
        <v>700</v>
      </c>
      <c r="M584" s="31">
        <f t="shared" si="179"/>
        <v>80</v>
      </c>
      <c r="N584" s="31">
        <f t="shared" si="179"/>
        <v>80</v>
      </c>
      <c r="O584" s="31">
        <f t="shared" si="179"/>
        <v>80</v>
      </c>
      <c r="P584" s="31">
        <f t="shared" si="179"/>
        <v>80</v>
      </c>
      <c r="Q584" s="31">
        <f t="shared" si="179"/>
        <v>80</v>
      </c>
      <c r="R584" s="31">
        <f t="shared" si="179"/>
        <v>0</v>
      </c>
      <c r="S584" s="31">
        <f t="shared" si="169"/>
        <v>0</v>
      </c>
      <c r="T584" s="38"/>
      <c r="U584" s="50">
        <v>49</v>
      </c>
    </row>
    <row r="585" spans="1:20" s="50" customFormat="1" ht="12.75">
      <c r="A585" s="237"/>
      <c r="B585" s="225"/>
      <c r="C585" s="67" t="s">
        <v>29</v>
      </c>
      <c r="D585" s="49"/>
      <c r="E585" s="49"/>
      <c r="F585" s="49"/>
      <c r="G585" s="49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1"/>
      <c r="T585" s="38"/>
    </row>
    <row r="586" spans="1:20" s="50" customFormat="1" ht="22.5">
      <c r="A586" s="238"/>
      <c r="B586" s="226"/>
      <c r="C586" s="67" t="s">
        <v>107</v>
      </c>
      <c r="D586" s="49"/>
      <c r="E586" s="49"/>
      <c r="F586" s="49"/>
      <c r="G586" s="49" t="s">
        <v>101</v>
      </c>
      <c r="H586" s="30">
        <v>0</v>
      </c>
      <c r="I586" s="30">
        <v>0</v>
      </c>
      <c r="J586" s="30">
        <v>700</v>
      </c>
      <c r="K586" s="30">
        <v>80</v>
      </c>
      <c r="L586" s="30">
        <v>700</v>
      </c>
      <c r="M586" s="30">
        <v>80</v>
      </c>
      <c r="N586" s="30">
        <v>80</v>
      </c>
      <c r="O586" s="30">
        <v>80</v>
      </c>
      <c r="P586" s="30">
        <v>80</v>
      </c>
      <c r="Q586" s="30">
        <v>80</v>
      </c>
      <c r="R586" s="30">
        <v>0</v>
      </c>
      <c r="S586" s="31">
        <f t="shared" si="169"/>
        <v>0</v>
      </c>
      <c r="T586" s="38"/>
    </row>
    <row r="587" spans="1:21" s="50" customFormat="1" ht="21">
      <c r="A587" s="236" t="s">
        <v>440</v>
      </c>
      <c r="B587" s="224" t="s">
        <v>710</v>
      </c>
      <c r="C587" s="69" t="s">
        <v>20</v>
      </c>
      <c r="D587" s="39" t="s">
        <v>98</v>
      </c>
      <c r="E587" s="39" t="s">
        <v>131</v>
      </c>
      <c r="F587" s="39" t="s">
        <v>135</v>
      </c>
      <c r="G587" s="39"/>
      <c r="H587" s="31">
        <f>H589</f>
        <v>0</v>
      </c>
      <c r="I587" s="31">
        <f>I589</f>
        <v>0</v>
      </c>
      <c r="J587" s="31">
        <f aca="true" t="shared" si="180" ref="J587:R587">J589</f>
        <v>910</v>
      </c>
      <c r="K587" s="31">
        <f t="shared" si="180"/>
        <v>0</v>
      </c>
      <c r="L587" s="31">
        <f t="shared" si="180"/>
        <v>721.352</v>
      </c>
      <c r="M587" s="31">
        <f t="shared" si="180"/>
        <v>0</v>
      </c>
      <c r="N587" s="31">
        <f t="shared" si="180"/>
        <v>721.352</v>
      </c>
      <c r="O587" s="31">
        <f t="shared" si="180"/>
        <v>0</v>
      </c>
      <c r="P587" s="31">
        <f t="shared" si="180"/>
        <v>421.255</v>
      </c>
      <c r="Q587" s="31">
        <f t="shared" si="180"/>
        <v>415.126</v>
      </c>
      <c r="R587" s="31">
        <f t="shared" si="180"/>
        <v>0</v>
      </c>
      <c r="S587" s="31">
        <f t="shared" si="169"/>
        <v>0</v>
      </c>
      <c r="T587" s="38"/>
      <c r="U587" s="50">
        <v>48</v>
      </c>
    </row>
    <row r="588" spans="1:20" s="50" customFormat="1" ht="12.75">
      <c r="A588" s="237"/>
      <c r="B588" s="225"/>
      <c r="C588" s="67" t="s">
        <v>29</v>
      </c>
      <c r="D588" s="49"/>
      <c r="E588" s="49"/>
      <c r="F588" s="49"/>
      <c r="G588" s="49"/>
      <c r="H588" s="30"/>
      <c r="I588" s="30"/>
      <c r="J588" s="79"/>
      <c r="K588" s="30"/>
      <c r="L588" s="79"/>
      <c r="M588" s="30"/>
      <c r="N588" s="30"/>
      <c r="O588" s="30"/>
      <c r="P588" s="30"/>
      <c r="Q588" s="30"/>
      <c r="R588" s="30"/>
      <c r="S588" s="31"/>
      <c r="T588" s="38"/>
    </row>
    <row r="589" spans="1:20" s="50" customFormat="1" ht="22.5">
      <c r="A589" s="238"/>
      <c r="B589" s="226"/>
      <c r="C589" s="67" t="s">
        <v>107</v>
      </c>
      <c r="D589" s="49"/>
      <c r="E589" s="49"/>
      <c r="F589" s="49"/>
      <c r="G589" s="49" t="s">
        <v>129</v>
      </c>
      <c r="H589" s="30">
        <v>0</v>
      </c>
      <c r="I589" s="30">
        <v>0</v>
      </c>
      <c r="J589" s="79">
        <v>910</v>
      </c>
      <c r="K589" s="30">
        <v>0</v>
      </c>
      <c r="L589" s="79">
        <v>721.352</v>
      </c>
      <c r="M589" s="30">
        <v>0</v>
      </c>
      <c r="N589" s="30">
        <v>721.352</v>
      </c>
      <c r="O589" s="30">
        <v>0</v>
      </c>
      <c r="P589" s="30">
        <v>421.255</v>
      </c>
      <c r="Q589" s="30">
        <v>415.126</v>
      </c>
      <c r="R589" s="30">
        <v>0</v>
      </c>
      <c r="S589" s="31">
        <f t="shared" si="169"/>
        <v>0</v>
      </c>
      <c r="T589" s="38"/>
    </row>
    <row r="590" spans="1:21" s="50" customFormat="1" ht="21">
      <c r="A590" s="236" t="s">
        <v>441</v>
      </c>
      <c r="B590" s="224" t="s">
        <v>711</v>
      </c>
      <c r="C590" s="69" t="s">
        <v>20</v>
      </c>
      <c r="D590" s="39" t="s">
        <v>98</v>
      </c>
      <c r="E590" s="39" t="s">
        <v>131</v>
      </c>
      <c r="F590" s="39" t="s">
        <v>136</v>
      </c>
      <c r="G590" s="39"/>
      <c r="H590" s="31">
        <f>H592</f>
        <v>25830.24</v>
      </c>
      <c r="I590" s="31">
        <f>I592</f>
        <v>25803.65</v>
      </c>
      <c r="J590" s="31">
        <f aca="true" t="shared" si="181" ref="J590:R590">J592</f>
        <v>51905.9</v>
      </c>
      <c r="K590" s="31">
        <f t="shared" si="181"/>
        <v>9350.80994</v>
      </c>
      <c r="L590" s="31">
        <f t="shared" si="181"/>
        <v>51905.9</v>
      </c>
      <c r="M590" s="31">
        <f t="shared" si="181"/>
        <v>22440.05922</v>
      </c>
      <c r="N590" s="31">
        <f t="shared" si="181"/>
        <v>51905.9</v>
      </c>
      <c r="O590" s="31">
        <f t="shared" si="181"/>
        <v>35542.09333</v>
      </c>
      <c r="P590" s="31">
        <f t="shared" si="181"/>
        <v>46415.9</v>
      </c>
      <c r="Q590" s="31">
        <f t="shared" si="181"/>
        <v>46115.0832</v>
      </c>
      <c r="R590" s="31">
        <f t="shared" si="181"/>
        <v>57894.1</v>
      </c>
      <c r="S590" s="31">
        <f t="shared" si="169"/>
        <v>57894.1</v>
      </c>
      <c r="T590" s="38"/>
      <c r="U590" s="50">
        <v>47</v>
      </c>
    </row>
    <row r="591" spans="1:20" s="50" customFormat="1" ht="12.75">
      <c r="A591" s="237"/>
      <c r="B591" s="225"/>
      <c r="C591" s="67" t="s">
        <v>29</v>
      </c>
      <c r="D591" s="49"/>
      <c r="E591" s="49"/>
      <c r="F591" s="49"/>
      <c r="G591" s="49"/>
      <c r="H591" s="30"/>
      <c r="I591" s="30"/>
      <c r="J591" s="79"/>
      <c r="K591" s="30"/>
      <c r="L591" s="79"/>
      <c r="M591" s="30"/>
      <c r="N591" s="30"/>
      <c r="O591" s="30"/>
      <c r="P591" s="30"/>
      <c r="Q591" s="30"/>
      <c r="R591" s="30"/>
      <c r="S591" s="31"/>
      <c r="T591" s="38"/>
    </row>
    <row r="592" spans="1:20" s="50" customFormat="1" ht="22.5">
      <c r="A592" s="238"/>
      <c r="B592" s="226"/>
      <c r="C592" s="67" t="s">
        <v>107</v>
      </c>
      <c r="D592" s="49"/>
      <c r="E592" s="49"/>
      <c r="F592" s="49"/>
      <c r="G592" s="49" t="s">
        <v>128</v>
      </c>
      <c r="H592" s="30">
        <v>25830.24</v>
      </c>
      <c r="I592" s="30">
        <v>25803.65</v>
      </c>
      <c r="J592" s="79">
        <v>51905.9</v>
      </c>
      <c r="K592" s="30">
        <v>9350.80994</v>
      </c>
      <c r="L592" s="79">
        <v>51905.9</v>
      </c>
      <c r="M592" s="30">
        <v>22440.05922</v>
      </c>
      <c r="N592" s="30">
        <v>51905.9</v>
      </c>
      <c r="O592" s="30">
        <v>35542.09333</v>
      </c>
      <c r="P592" s="30">
        <v>46415.9</v>
      </c>
      <c r="Q592" s="30">
        <v>46115.0832</v>
      </c>
      <c r="R592" s="30">
        <v>57894.1</v>
      </c>
      <c r="S592" s="31">
        <f t="shared" si="169"/>
        <v>57894.1</v>
      </c>
      <c r="T592" s="38"/>
    </row>
    <row r="593" spans="1:21" s="50" customFormat="1" ht="21" customHeight="1">
      <c r="A593" s="236" t="s">
        <v>442</v>
      </c>
      <c r="B593" s="224" t="s">
        <v>712</v>
      </c>
      <c r="C593" s="69" t="s">
        <v>20</v>
      </c>
      <c r="D593" s="39" t="s">
        <v>98</v>
      </c>
      <c r="E593" s="39" t="s">
        <v>131</v>
      </c>
      <c r="F593" s="39" t="s">
        <v>137</v>
      </c>
      <c r="G593" s="39"/>
      <c r="H593" s="31">
        <f>H595+H596</f>
        <v>33665.93</v>
      </c>
      <c r="I593" s="31">
        <f>I595+I596</f>
        <v>33586.447</v>
      </c>
      <c r="J593" s="31">
        <f>J595+J596</f>
        <v>35916.5</v>
      </c>
      <c r="K593" s="31">
        <f>K595+K596</f>
        <v>13050.35744</v>
      </c>
      <c r="L593" s="31">
        <f>L595+L596</f>
        <v>35996.5</v>
      </c>
      <c r="M593" s="31">
        <f aca="true" t="shared" si="182" ref="M593:R593">M595+M596</f>
        <v>21115.89094</v>
      </c>
      <c r="N593" s="31">
        <f t="shared" si="182"/>
        <v>36547.5</v>
      </c>
      <c r="O593" s="31">
        <f t="shared" si="182"/>
        <v>23032.59588</v>
      </c>
      <c r="P593" s="31">
        <f t="shared" si="182"/>
        <v>34842.303660000005</v>
      </c>
      <c r="Q593" s="31">
        <f t="shared" si="182"/>
        <v>34622.56863</v>
      </c>
      <c r="R593" s="31">
        <f t="shared" si="182"/>
        <v>38256.8</v>
      </c>
      <c r="S593" s="31">
        <f t="shared" si="169"/>
        <v>38256.8</v>
      </c>
      <c r="T593" s="38"/>
      <c r="U593" s="50">
        <v>46</v>
      </c>
    </row>
    <row r="594" spans="1:20" s="50" customFormat="1" ht="12.75">
      <c r="A594" s="237"/>
      <c r="B594" s="225"/>
      <c r="C594" s="67" t="s">
        <v>29</v>
      </c>
      <c r="D594" s="49"/>
      <c r="E594" s="49"/>
      <c r="F594" s="49"/>
      <c r="G594" s="49"/>
      <c r="H594" s="30"/>
      <c r="I594" s="30"/>
      <c r="J594" s="79"/>
      <c r="K594" s="30"/>
      <c r="L594" s="79"/>
      <c r="M594" s="30"/>
      <c r="N594" s="30"/>
      <c r="O594" s="30"/>
      <c r="P594" s="30"/>
      <c r="Q594" s="30"/>
      <c r="R594" s="30"/>
      <c r="S594" s="31"/>
      <c r="T594" s="38"/>
    </row>
    <row r="595" spans="1:20" s="50" customFormat="1" ht="22.5" customHeight="1">
      <c r="A595" s="237"/>
      <c r="B595" s="225"/>
      <c r="C595" s="222" t="s">
        <v>107</v>
      </c>
      <c r="D595" s="230"/>
      <c r="E595" s="230"/>
      <c r="F595" s="230"/>
      <c r="G595" s="49" t="s">
        <v>128</v>
      </c>
      <c r="H595" s="30">
        <v>33665.93</v>
      </c>
      <c r="I595" s="30">
        <v>33586.447</v>
      </c>
      <c r="J595" s="79">
        <v>35826.5</v>
      </c>
      <c r="K595" s="30">
        <v>12970.35744</v>
      </c>
      <c r="L595" s="79">
        <v>35826.5</v>
      </c>
      <c r="M595" s="30">
        <v>21035.89094</v>
      </c>
      <c r="N595" s="30">
        <v>36039.5</v>
      </c>
      <c r="O595" s="30">
        <v>22952.59588</v>
      </c>
      <c r="P595" s="30">
        <v>34253.00366</v>
      </c>
      <c r="Q595" s="30">
        <v>34059.66863</v>
      </c>
      <c r="R595" s="30">
        <v>38256.8</v>
      </c>
      <c r="S595" s="31">
        <f t="shared" si="169"/>
        <v>38256.8</v>
      </c>
      <c r="T595" s="38"/>
    </row>
    <row r="596" spans="1:20" s="50" customFormat="1" ht="12.75">
      <c r="A596" s="238"/>
      <c r="B596" s="226"/>
      <c r="C596" s="223"/>
      <c r="D596" s="231"/>
      <c r="E596" s="231"/>
      <c r="F596" s="231"/>
      <c r="G596" s="49" t="s">
        <v>129</v>
      </c>
      <c r="H596" s="30">
        <v>0</v>
      </c>
      <c r="I596" s="30">
        <v>0</v>
      </c>
      <c r="J596" s="79">
        <v>90</v>
      </c>
      <c r="K596" s="30">
        <v>80</v>
      </c>
      <c r="L596" s="79">
        <v>170</v>
      </c>
      <c r="M596" s="30">
        <v>80</v>
      </c>
      <c r="N596" s="30">
        <v>508</v>
      </c>
      <c r="O596" s="30">
        <v>80</v>
      </c>
      <c r="P596" s="30">
        <v>589.3</v>
      </c>
      <c r="Q596" s="30">
        <v>562.9</v>
      </c>
      <c r="R596" s="30">
        <v>0</v>
      </c>
      <c r="S596" s="31">
        <f t="shared" si="169"/>
        <v>0</v>
      </c>
      <c r="T596" s="38"/>
    </row>
    <row r="597" spans="1:21" s="50" customFormat="1" ht="21">
      <c r="A597" s="236" t="s">
        <v>443</v>
      </c>
      <c r="B597" s="224" t="s">
        <v>713</v>
      </c>
      <c r="C597" s="69" t="s">
        <v>20</v>
      </c>
      <c r="D597" s="39" t="s">
        <v>98</v>
      </c>
      <c r="E597" s="39" t="s">
        <v>131</v>
      </c>
      <c r="F597" s="39" t="s">
        <v>138</v>
      </c>
      <c r="G597" s="39"/>
      <c r="H597" s="31">
        <f>H599</f>
        <v>12050.835</v>
      </c>
      <c r="I597" s="31">
        <f>I599</f>
        <v>12049.926</v>
      </c>
      <c r="J597" s="31">
        <f aca="true" t="shared" si="183" ref="J597:R597">J599</f>
        <v>20108.9</v>
      </c>
      <c r="K597" s="31">
        <f t="shared" si="183"/>
        <v>3907.47793</v>
      </c>
      <c r="L597" s="31">
        <f t="shared" si="183"/>
        <v>20108.9</v>
      </c>
      <c r="M597" s="31">
        <f t="shared" si="183"/>
        <v>9707.37485</v>
      </c>
      <c r="N597" s="31">
        <f t="shared" si="183"/>
        <v>19917.415</v>
      </c>
      <c r="O597" s="31">
        <f t="shared" si="183"/>
        <v>15712.15225</v>
      </c>
      <c r="P597" s="31">
        <f t="shared" si="183"/>
        <v>20408.7034</v>
      </c>
      <c r="Q597" s="31">
        <f t="shared" si="183"/>
        <v>20269.41423</v>
      </c>
      <c r="R597" s="31">
        <f t="shared" si="183"/>
        <v>22530.7</v>
      </c>
      <c r="S597" s="31">
        <f t="shared" si="169"/>
        <v>22530.7</v>
      </c>
      <c r="T597" s="38"/>
      <c r="U597" s="50">
        <v>45</v>
      </c>
    </row>
    <row r="598" spans="1:20" s="50" customFormat="1" ht="12.75">
      <c r="A598" s="237"/>
      <c r="B598" s="225"/>
      <c r="C598" s="67" t="s">
        <v>29</v>
      </c>
      <c r="D598" s="49"/>
      <c r="E598" s="49"/>
      <c r="F598" s="49"/>
      <c r="G598" s="49"/>
      <c r="H598" s="30"/>
      <c r="I598" s="30"/>
      <c r="J598" s="79"/>
      <c r="K598" s="30"/>
      <c r="L598" s="79"/>
      <c r="M598" s="30"/>
      <c r="N598" s="30"/>
      <c r="O598" s="30"/>
      <c r="P598" s="30"/>
      <c r="Q598" s="30"/>
      <c r="R598" s="30"/>
      <c r="S598" s="31"/>
      <c r="T598" s="38"/>
    </row>
    <row r="599" spans="1:20" s="50" customFormat="1" ht="22.5">
      <c r="A599" s="238"/>
      <c r="B599" s="226"/>
      <c r="C599" s="67" t="s">
        <v>107</v>
      </c>
      <c r="D599" s="49"/>
      <c r="E599" s="49"/>
      <c r="F599" s="49"/>
      <c r="G599" s="49" t="s">
        <v>128</v>
      </c>
      <c r="H599" s="30">
        <v>12050.835</v>
      </c>
      <c r="I599" s="30">
        <v>12049.926</v>
      </c>
      <c r="J599" s="30">
        <v>20108.9</v>
      </c>
      <c r="K599" s="30">
        <v>3907.47793</v>
      </c>
      <c r="L599" s="30">
        <v>20108.9</v>
      </c>
      <c r="M599" s="30">
        <v>9707.37485</v>
      </c>
      <c r="N599" s="30">
        <v>19917.415</v>
      </c>
      <c r="O599" s="30">
        <v>15712.15225</v>
      </c>
      <c r="P599" s="30">
        <v>20408.7034</v>
      </c>
      <c r="Q599" s="30">
        <v>20269.41423</v>
      </c>
      <c r="R599" s="30">
        <v>22530.7</v>
      </c>
      <c r="S599" s="31">
        <f t="shared" si="169"/>
        <v>22530.7</v>
      </c>
      <c r="T599" s="38"/>
    </row>
    <row r="600" spans="1:21" s="50" customFormat="1" ht="21" customHeight="1">
      <c r="A600" s="236" t="s">
        <v>444</v>
      </c>
      <c r="B600" s="224" t="s">
        <v>714</v>
      </c>
      <c r="C600" s="69" t="s">
        <v>20</v>
      </c>
      <c r="D600" s="39" t="s">
        <v>98</v>
      </c>
      <c r="E600" s="39" t="s">
        <v>131</v>
      </c>
      <c r="F600" s="39" t="s">
        <v>139</v>
      </c>
      <c r="G600" s="39"/>
      <c r="H600" s="31">
        <f aca="true" t="shared" si="184" ref="H600:O600">H602+H603</f>
        <v>1918.398</v>
      </c>
      <c r="I600" s="31">
        <f t="shared" si="184"/>
        <v>1888.909</v>
      </c>
      <c r="J600" s="31">
        <f t="shared" si="184"/>
        <v>1684.2</v>
      </c>
      <c r="K600" s="31">
        <f t="shared" si="184"/>
        <v>604.29233</v>
      </c>
      <c r="L600" s="31">
        <f t="shared" si="184"/>
        <v>1864.2</v>
      </c>
      <c r="M600" s="31">
        <f t="shared" si="184"/>
        <v>1123.39173</v>
      </c>
      <c r="N600" s="31">
        <f t="shared" si="184"/>
        <v>2257.685</v>
      </c>
      <c r="O600" s="31">
        <f t="shared" si="184"/>
        <v>1627.62335</v>
      </c>
      <c r="P600" s="31">
        <f>P602+P603</f>
        <v>2796.4936</v>
      </c>
      <c r="Q600" s="31">
        <f>Q602+Q603</f>
        <v>2526.36168</v>
      </c>
      <c r="R600" s="31">
        <f>R602+R603</f>
        <v>2480.3</v>
      </c>
      <c r="S600" s="31">
        <f t="shared" si="169"/>
        <v>2480.3</v>
      </c>
      <c r="T600" s="38"/>
      <c r="U600" s="50">
        <v>44</v>
      </c>
    </row>
    <row r="601" spans="1:20" s="50" customFormat="1" ht="12.75">
      <c r="A601" s="237"/>
      <c r="B601" s="225"/>
      <c r="C601" s="67" t="s">
        <v>29</v>
      </c>
      <c r="D601" s="49"/>
      <c r="E601" s="49"/>
      <c r="F601" s="49"/>
      <c r="G601" s="49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1"/>
      <c r="T601" s="38"/>
    </row>
    <row r="602" spans="1:20" s="50" customFormat="1" ht="22.5" customHeight="1">
      <c r="A602" s="237"/>
      <c r="B602" s="225"/>
      <c r="C602" s="233" t="s">
        <v>107</v>
      </c>
      <c r="D602" s="230"/>
      <c r="E602" s="230"/>
      <c r="F602" s="230"/>
      <c r="G602" s="49" t="s">
        <v>128</v>
      </c>
      <c r="H602" s="30">
        <v>1918.398</v>
      </c>
      <c r="I602" s="30">
        <v>1888.909</v>
      </c>
      <c r="J602" s="30">
        <v>1684.2</v>
      </c>
      <c r="K602" s="30">
        <v>604.29233</v>
      </c>
      <c r="L602" s="30">
        <v>1864.2</v>
      </c>
      <c r="M602" s="30">
        <v>1123.39173</v>
      </c>
      <c r="N602" s="30">
        <v>2257.685</v>
      </c>
      <c r="O602" s="30">
        <v>1627.62335</v>
      </c>
      <c r="P602" s="30">
        <v>2696.7216</v>
      </c>
      <c r="Q602" s="30">
        <v>2426.58968</v>
      </c>
      <c r="R602" s="30">
        <v>2480.3</v>
      </c>
      <c r="S602" s="31">
        <f t="shared" si="169"/>
        <v>2480.3</v>
      </c>
      <c r="T602" s="38"/>
    </row>
    <row r="603" spans="1:20" s="50" customFormat="1" ht="12.75">
      <c r="A603" s="238"/>
      <c r="B603" s="226"/>
      <c r="C603" s="234"/>
      <c r="D603" s="231"/>
      <c r="E603" s="231"/>
      <c r="F603" s="231"/>
      <c r="G603" s="49" t="s">
        <v>129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99.772</v>
      </c>
      <c r="Q603" s="30">
        <v>99.772</v>
      </c>
      <c r="R603" s="30">
        <v>0</v>
      </c>
      <c r="S603" s="31">
        <f t="shared" si="169"/>
        <v>0</v>
      </c>
      <c r="T603" s="38"/>
    </row>
    <row r="604" spans="1:21" s="50" customFormat="1" ht="21">
      <c r="A604" s="236" t="s">
        <v>445</v>
      </c>
      <c r="B604" s="224" t="s">
        <v>715</v>
      </c>
      <c r="C604" s="69" t="s">
        <v>20</v>
      </c>
      <c r="D604" s="39" t="s">
        <v>98</v>
      </c>
      <c r="E604" s="39" t="s">
        <v>131</v>
      </c>
      <c r="F604" s="39" t="s">
        <v>182</v>
      </c>
      <c r="G604" s="39" t="s">
        <v>128</v>
      </c>
      <c r="H604" s="31">
        <f>H606</f>
        <v>4880</v>
      </c>
      <c r="I604" s="31">
        <f>I606</f>
        <v>4880</v>
      </c>
      <c r="J604" s="31">
        <f aca="true" t="shared" si="185" ref="J604:R604">J606</f>
        <v>4880</v>
      </c>
      <c r="K604" s="31">
        <f t="shared" si="185"/>
        <v>746.28783</v>
      </c>
      <c r="L604" s="31">
        <f t="shared" si="185"/>
        <v>4880</v>
      </c>
      <c r="M604" s="31">
        <f t="shared" si="185"/>
        <v>2350</v>
      </c>
      <c r="N604" s="31">
        <f t="shared" si="185"/>
        <v>4880</v>
      </c>
      <c r="O604" s="31">
        <f t="shared" si="185"/>
        <v>2757.5</v>
      </c>
      <c r="P604" s="31">
        <f t="shared" si="185"/>
        <v>4880</v>
      </c>
      <c r="Q604" s="31">
        <f t="shared" si="185"/>
        <v>4880</v>
      </c>
      <c r="R604" s="31">
        <f t="shared" si="185"/>
        <v>5530</v>
      </c>
      <c r="S604" s="31">
        <f t="shared" si="169"/>
        <v>5530</v>
      </c>
      <c r="T604" s="38"/>
      <c r="U604" s="50">
        <v>43</v>
      </c>
    </row>
    <row r="605" spans="1:20" s="50" customFormat="1" ht="12.75">
      <c r="A605" s="237"/>
      <c r="B605" s="225"/>
      <c r="C605" s="67" t="s">
        <v>29</v>
      </c>
      <c r="D605" s="49"/>
      <c r="E605" s="49"/>
      <c r="F605" s="49"/>
      <c r="G605" s="49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1"/>
      <c r="T605" s="38"/>
    </row>
    <row r="606" spans="1:20" s="50" customFormat="1" ht="22.5">
      <c r="A606" s="238"/>
      <c r="B606" s="226"/>
      <c r="C606" s="67" t="s">
        <v>107</v>
      </c>
      <c r="D606" s="49"/>
      <c r="E606" s="49"/>
      <c r="F606" s="49"/>
      <c r="G606" s="49" t="s">
        <v>128</v>
      </c>
      <c r="H606" s="30">
        <v>4880</v>
      </c>
      <c r="I606" s="30">
        <v>4880</v>
      </c>
      <c r="J606" s="30">
        <v>4880</v>
      </c>
      <c r="K606" s="30">
        <v>746.28783</v>
      </c>
      <c r="L606" s="30">
        <v>4880</v>
      </c>
      <c r="M606" s="30">
        <v>2350</v>
      </c>
      <c r="N606" s="30">
        <v>4880</v>
      </c>
      <c r="O606" s="30">
        <v>2757.5</v>
      </c>
      <c r="P606" s="30">
        <v>4880</v>
      </c>
      <c r="Q606" s="30">
        <v>4880</v>
      </c>
      <c r="R606" s="30">
        <v>5530</v>
      </c>
      <c r="S606" s="31">
        <f t="shared" si="169"/>
        <v>5530</v>
      </c>
      <c r="T606" s="38"/>
    </row>
    <row r="607" spans="1:21" s="50" customFormat="1" ht="21" customHeight="1">
      <c r="A607" s="236" t="s">
        <v>446</v>
      </c>
      <c r="B607" s="224" t="s">
        <v>716</v>
      </c>
      <c r="C607" s="69" t="s">
        <v>20</v>
      </c>
      <c r="D607" s="39" t="s">
        <v>98</v>
      </c>
      <c r="E607" s="39" t="s">
        <v>132</v>
      </c>
      <c r="F607" s="39" t="s">
        <v>328</v>
      </c>
      <c r="G607" s="39"/>
      <c r="H607" s="31">
        <f>H611+H609+H610+H612</f>
        <v>0</v>
      </c>
      <c r="I607" s="31">
        <f aca="true" t="shared" si="186" ref="I607:R607">I611+I609+I610+I612</f>
        <v>0</v>
      </c>
      <c r="J607" s="31">
        <f t="shared" si="186"/>
        <v>25758.3</v>
      </c>
      <c r="K607" s="31">
        <f t="shared" si="186"/>
        <v>5110.97052</v>
      </c>
      <c r="L607" s="31">
        <f t="shared" si="186"/>
        <v>25758.3</v>
      </c>
      <c r="M607" s="31">
        <f t="shared" si="186"/>
        <v>12388.83811</v>
      </c>
      <c r="N607" s="31">
        <f t="shared" si="186"/>
        <v>22107.216399999998</v>
      </c>
      <c r="O607" s="31">
        <f>O611+O609+O610+O612</f>
        <v>17085.79844</v>
      </c>
      <c r="P607" s="31">
        <f t="shared" si="186"/>
        <v>23345.57064</v>
      </c>
      <c r="Q607" s="31">
        <f t="shared" si="186"/>
        <v>23288.063460000005</v>
      </c>
      <c r="R607" s="31">
        <f t="shared" si="186"/>
        <v>23527.2</v>
      </c>
      <c r="S607" s="31">
        <f t="shared" si="169"/>
        <v>23527.2</v>
      </c>
      <c r="T607" s="38"/>
      <c r="U607" s="50">
        <v>42</v>
      </c>
    </row>
    <row r="608" spans="1:20" s="50" customFormat="1" ht="12.75">
      <c r="A608" s="237"/>
      <c r="B608" s="225"/>
      <c r="C608" s="67" t="s">
        <v>29</v>
      </c>
      <c r="D608" s="49"/>
      <c r="E608" s="49"/>
      <c r="F608" s="49"/>
      <c r="G608" s="49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1"/>
      <c r="T608" s="38"/>
    </row>
    <row r="609" spans="1:20" s="50" customFormat="1" ht="12.75" customHeight="1">
      <c r="A609" s="237"/>
      <c r="B609" s="225"/>
      <c r="C609" s="233" t="s">
        <v>107</v>
      </c>
      <c r="D609" s="230"/>
      <c r="E609" s="230"/>
      <c r="F609" s="230"/>
      <c r="G609" s="49" t="s">
        <v>153</v>
      </c>
      <c r="H609" s="30">
        <v>0</v>
      </c>
      <c r="I609" s="30">
        <v>0</v>
      </c>
      <c r="J609" s="30">
        <v>19541.8</v>
      </c>
      <c r="K609" s="30">
        <v>4040.11917</v>
      </c>
      <c r="L609" s="30">
        <v>19541.8</v>
      </c>
      <c r="M609" s="30">
        <v>9603.75085</v>
      </c>
      <c r="N609" s="30">
        <v>16803.8</v>
      </c>
      <c r="O609" s="30">
        <v>13079.1708</v>
      </c>
      <c r="P609" s="30">
        <v>17765.82334</v>
      </c>
      <c r="Q609" s="30">
        <v>17739.69478</v>
      </c>
      <c r="R609" s="30">
        <v>18020.2</v>
      </c>
      <c r="S609" s="31">
        <f t="shared" si="169"/>
        <v>18020.2</v>
      </c>
      <c r="T609" s="38"/>
    </row>
    <row r="610" spans="1:20" s="50" customFormat="1" ht="12.75">
      <c r="A610" s="237"/>
      <c r="B610" s="225"/>
      <c r="C610" s="260"/>
      <c r="D610" s="232"/>
      <c r="E610" s="232"/>
      <c r="F610" s="232"/>
      <c r="G610" s="49" t="s">
        <v>154</v>
      </c>
      <c r="H610" s="30">
        <v>0</v>
      </c>
      <c r="I610" s="30">
        <v>0</v>
      </c>
      <c r="J610" s="30">
        <v>5886.5</v>
      </c>
      <c r="K610" s="30">
        <v>1001.36101</v>
      </c>
      <c r="L610" s="30">
        <v>5886.5</v>
      </c>
      <c r="M610" s="30">
        <v>2611.36141</v>
      </c>
      <c r="N610" s="30">
        <v>5059.6164</v>
      </c>
      <c r="O610" s="30">
        <v>3780.39839</v>
      </c>
      <c r="P610" s="30">
        <v>5350.56737</v>
      </c>
      <c r="Q610" s="30">
        <v>5319.18875</v>
      </c>
      <c r="R610" s="30">
        <v>5427</v>
      </c>
      <c r="S610" s="31">
        <f t="shared" si="169"/>
        <v>5427</v>
      </c>
      <c r="T610" s="38"/>
    </row>
    <row r="611" spans="1:20" s="50" customFormat="1" ht="12.75">
      <c r="A611" s="237"/>
      <c r="B611" s="225"/>
      <c r="C611" s="260"/>
      <c r="D611" s="232"/>
      <c r="E611" s="232"/>
      <c r="F611" s="232"/>
      <c r="G611" s="49" t="s">
        <v>101</v>
      </c>
      <c r="H611" s="30">
        <v>0</v>
      </c>
      <c r="I611" s="30">
        <v>0</v>
      </c>
      <c r="J611" s="30">
        <v>330</v>
      </c>
      <c r="K611" s="30">
        <v>69.49034</v>
      </c>
      <c r="L611" s="30">
        <v>330</v>
      </c>
      <c r="M611" s="30">
        <v>173.72585</v>
      </c>
      <c r="N611" s="30">
        <v>243.8</v>
      </c>
      <c r="O611" s="30">
        <v>226.22925</v>
      </c>
      <c r="P611" s="30">
        <v>226.22925</v>
      </c>
      <c r="Q611" s="30">
        <v>226.22925</v>
      </c>
      <c r="R611" s="30">
        <v>80</v>
      </c>
      <c r="S611" s="31">
        <f t="shared" si="169"/>
        <v>80</v>
      </c>
      <c r="T611" s="38"/>
    </row>
    <row r="612" spans="1:20" s="50" customFormat="1" ht="12.75">
      <c r="A612" s="238"/>
      <c r="B612" s="226"/>
      <c r="C612" s="234"/>
      <c r="D612" s="231"/>
      <c r="E612" s="231"/>
      <c r="F612" s="231"/>
      <c r="G612" s="49" t="s">
        <v>178</v>
      </c>
      <c r="H612" s="30">
        <v>0</v>
      </c>
      <c r="I612" s="30">
        <v>0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2.95068</v>
      </c>
      <c r="Q612" s="30">
        <v>2.95068</v>
      </c>
      <c r="R612" s="30">
        <v>0</v>
      </c>
      <c r="S612" s="31">
        <f t="shared" si="169"/>
        <v>0</v>
      </c>
      <c r="T612" s="38"/>
    </row>
    <row r="613" spans="1:21" s="50" customFormat="1" ht="21">
      <c r="A613" s="236" t="s">
        <v>447</v>
      </c>
      <c r="B613" s="224" t="s">
        <v>717</v>
      </c>
      <c r="C613" s="69" t="s">
        <v>20</v>
      </c>
      <c r="D613" s="39" t="s">
        <v>98</v>
      </c>
      <c r="E613" s="39" t="s">
        <v>131</v>
      </c>
      <c r="F613" s="39" t="s">
        <v>329</v>
      </c>
      <c r="G613" s="39"/>
      <c r="H613" s="31">
        <f>H615</f>
        <v>300.876</v>
      </c>
      <c r="I613" s="31">
        <f>I615</f>
        <v>300.876</v>
      </c>
      <c r="J613" s="31">
        <f aca="true" t="shared" si="187" ref="J613:R613">J615</f>
        <v>846</v>
      </c>
      <c r="K613" s="31">
        <f t="shared" si="187"/>
        <v>0</v>
      </c>
      <c r="L613" s="31">
        <f t="shared" si="187"/>
        <v>854.648</v>
      </c>
      <c r="M613" s="31">
        <f t="shared" si="187"/>
        <v>0</v>
      </c>
      <c r="N613" s="31">
        <f t="shared" si="187"/>
        <v>854.648</v>
      </c>
      <c r="O613" s="31">
        <f t="shared" si="187"/>
        <v>854.648</v>
      </c>
      <c r="P613" s="31">
        <f t="shared" si="187"/>
        <v>854.648</v>
      </c>
      <c r="Q613" s="31">
        <f t="shared" si="187"/>
        <v>854.648</v>
      </c>
      <c r="R613" s="31">
        <f t="shared" si="187"/>
        <v>0</v>
      </c>
      <c r="S613" s="31">
        <f t="shared" si="169"/>
        <v>0</v>
      </c>
      <c r="T613" s="38"/>
      <c r="U613" s="50">
        <v>41</v>
      </c>
    </row>
    <row r="614" spans="1:20" s="50" customFormat="1" ht="12.75">
      <c r="A614" s="237"/>
      <c r="B614" s="225"/>
      <c r="C614" s="67" t="s">
        <v>29</v>
      </c>
      <c r="D614" s="49"/>
      <c r="E614" s="49"/>
      <c r="F614" s="49"/>
      <c r="G614" s="49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1"/>
      <c r="T614" s="38"/>
    </row>
    <row r="615" spans="1:20" s="50" customFormat="1" ht="22.5">
      <c r="A615" s="238"/>
      <c r="B615" s="226"/>
      <c r="C615" s="67" t="s">
        <v>107</v>
      </c>
      <c r="D615" s="49"/>
      <c r="E615" s="49"/>
      <c r="F615" s="49"/>
      <c r="G615" s="49" t="s">
        <v>129</v>
      </c>
      <c r="H615" s="30">
        <v>300.876</v>
      </c>
      <c r="I615" s="30">
        <v>300.876</v>
      </c>
      <c r="J615" s="30">
        <v>846</v>
      </c>
      <c r="K615" s="30">
        <v>0</v>
      </c>
      <c r="L615" s="30">
        <v>854.648</v>
      </c>
      <c r="M615" s="30">
        <v>0</v>
      </c>
      <c r="N615" s="30">
        <v>854.648</v>
      </c>
      <c r="O615" s="30">
        <v>854.648</v>
      </c>
      <c r="P615" s="30">
        <v>854.648</v>
      </c>
      <c r="Q615" s="30">
        <v>854.648</v>
      </c>
      <c r="R615" s="30">
        <v>0</v>
      </c>
      <c r="S615" s="31">
        <f aca="true" t="shared" si="188" ref="S615:S677">R615</f>
        <v>0</v>
      </c>
      <c r="T615" s="38"/>
    </row>
    <row r="616" spans="1:20" s="50" customFormat="1" ht="21">
      <c r="A616" s="236" t="s">
        <v>654</v>
      </c>
      <c r="B616" s="224" t="s">
        <v>96</v>
      </c>
      <c r="C616" s="69" t="s">
        <v>20</v>
      </c>
      <c r="D616" s="39" t="s">
        <v>98</v>
      </c>
      <c r="E616" s="39" t="s">
        <v>131</v>
      </c>
      <c r="F616" s="39" t="s">
        <v>652</v>
      </c>
      <c r="G616" s="39"/>
      <c r="H616" s="31">
        <f>H618</f>
        <v>100</v>
      </c>
      <c r="I616" s="31">
        <f>I618</f>
        <v>100</v>
      </c>
      <c r="J616" s="31">
        <f aca="true" t="shared" si="189" ref="J616:R616">J618</f>
        <v>0</v>
      </c>
      <c r="K616" s="31">
        <f t="shared" si="189"/>
        <v>0</v>
      </c>
      <c r="L616" s="31">
        <f t="shared" si="189"/>
        <v>0</v>
      </c>
      <c r="M616" s="31">
        <f t="shared" si="189"/>
        <v>0</v>
      </c>
      <c r="N616" s="31">
        <f t="shared" si="189"/>
        <v>0</v>
      </c>
      <c r="O616" s="31">
        <f t="shared" si="189"/>
        <v>0</v>
      </c>
      <c r="P616" s="31">
        <f t="shared" si="189"/>
        <v>0</v>
      </c>
      <c r="Q616" s="31">
        <f t="shared" si="189"/>
        <v>0</v>
      </c>
      <c r="R616" s="31">
        <f t="shared" si="189"/>
        <v>0</v>
      </c>
      <c r="S616" s="31">
        <f t="shared" si="188"/>
        <v>0</v>
      </c>
      <c r="T616" s="38"/>
    </row>
    <row r="617" spans="1:20" s="50" customFormat="1" ht="12.75">
      <c r="A617" s="237"/>
      <c r="B617" s="225"/>
      <c r="C617" s="67" t="s">
        <v>29</v>
      </c>
      <c r="D617" s="49"/>
      <c r="E617" s="49"/>
      <c r="F617" s="49"/>
      <c r="G617" s="49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1"/>
      <c r="T617" s="38"/>
    </row>
    <row r="618" spans="1:20" s="50" customFormat="1" ht="22.5">
      <c r="A618" s="238"/>
      <c r="B618" s="226"/>
      <c r="C618" s="67" t="s">
        <v>107</v>
      </c>
      <c r="D618" s="49"/>
      <c r="E618" s="49"/>
      <c r="F618" s="49"/>
      <c r="G618" s="49" t="s">
        <v>129</v>
      </c>
      <c r="H618" s="30">
        <v>100</v>
      </c>
      <c r="I618" s="30">
        <v>100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1">
        <f t="shared" si="188"/>
        <v>0</v>
      </c>
      <c r="T618" s="38"/>
    </row>
    <row r="619" spans="1:21" s="50" customFormat="1" ht="22.5" customHeight="1">
      <c r="A619" s="224" t="s">
        <v>564</v>
      </c>
      <c r="B619" s="224" t="s">
        <v>893</v>
      </c>
      <c r="C619" s="69" t="s">
        <v>20</v>
      </c>
      <c r="D619" s="39" t="s">
        <v>98</v>
      </c>
      <c r="E619" s="39" t="s">
        <v>131</v>
      </c>
      <c r="F619" s="39" t="s">
        <v>209</v>
      </c>
      <c r="G619" s="39"/>
      <c r="H619" s="31">
        <f>H621</f>
        <v>291.345</v>
      </c>
      <c r="I619" s="31">
        <f>I621</f>
        <v>291.345</v>
      </c>
      <c r="J619" s="31">
        <f aca="true" t="shared" si="190" ref="J619:R619">J621</f>
        <v>0</v>
      </c>
      <c r="K619" s="31">
        <f t="shared" si="190"/>
        <v>0</v>
      </c>
      <c r="L619" s="31">
        <f t="shared" si="190"/>
        <v>2063.05</v>
      </c>
      <c r="M619" s="31">
        <f t="shared" si="190"/>
        <v>0</v>
      </c>
      <c r="N619" s="31">
        <f t="shared" si="190"/>
        <v>810.307</v>
      </c>
      <c r="O619" s="31">
        <f t="shared" si="190"/>
        <v>68.515</v>
      </c>
      <c r="P619" s="31">
        <f t="shared" si="190"/>
        <v>763.907</v>
      </c>
      <c r="Q619" s="31">
        <f t="shared" si="190"/>
        <v>763.907</v>
      </c>
      <c r="R619" s="31">
        <f t="shared" si="190"/>
        <v>0</v>
      </c>
      <c r="S619" s="31">
        <f t="shared" si="188"/>
        <v>0</v>
      </c>
      <c r="T619" s="38"/>
      <c r="U619" s="50">
        <v>40</v>
      </c>
    </row>
    <row r="620" spans="1:20" s="50" customFormat="1" ht="12.75">
      <c r="A620" s="225"/>
      <c r="B620" s="225"/>
      <c r="C620" s="67" t="s">
        <v>29</v>
      </c>
      <c r="D620" s="49"/>
      <c r="E620" s="49"/>
      <c r="F620" s="49"/>
      <c r="G620" s="49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1"/>
      <c r="T620" s="38"/>
    </row>
    <row r="621" spans="1:20" s="50" customFormat="1" ht="22.5">
      <c r="A621" s="226"/>
      <c r="B621" s="226"/>
      <c r="C621" s="67" t="s">
        <v>107</v>
      </c>
      <c r="D621" s="49"/>
      <c r="E621" s="49"/>
      <c r="F621" s="49"/>
      <c r="G621" s="49" t="s">
        <v>129</v>
      </c>
      <c r="H621" s="30">
        <v>291.345</v>
      </c>
      <c r="I621" s="30">
        <v>291.345</v>
      </c>
      <c r="J621" s="30">
        <v>0</v>
      </c>
      <c r="K621" s="30">
        <v>0</v>
      </c>
      <c r="L621" s="30">
        <v>2063.05</v>
      </c>
      <c r="M621" s="30">
        <v>0</v>
      </c>
      <c r="N621" s="30">
        <v>810.307</v>
      </c>
      <c r="O621" s="30">
        <v>68.515</v>
      </c>
      <c r="P621" s="30">
        <v>763.907</v>
      </c>
      <c r="Q621" s="30">
        <v>763.907</v>
      </c>
      <c r="R621" s="30">
        <v>0</v>
      </c>
      <c r="S621" s="31">
        <f t="shared" si="188"/>
        <v>0</v>
      </c>
      <c r="T621" s="38"/>
    </row>
    <row r="622" spans="1:21" s="50" customFormat="1" ht="21">
      <c r="A622" s="236" t="s">
        <v>803</v>
      </c>
      <c r="B622" s="224" t="s">
        <v>894</v>
      </c>
      <c r="C622" s="69" t="s">
        <v>20</v>
      </c>
      <c r="D622" s="39" t="s">
        <v>98</v>
      </c>
      <c r="E622" s="39" t="s">
        <v>131</v>
      </c>
      <c r="F622" s="39" t="s">
        <v>656</v>
      </c>
      <c r="G622" s="39"/>
      <c r="H622" s="31">
        <f>H624</f>
        <v>0</v>
      </c>
      <c r="I622" s="31">
        <f>I624</f>
        <v>0</v>
      </c>
      <c r="J622" s="31">
        <f aca="true" t="shared" si="191" ref="J622:R622">J624</f>
        <v>0</v>
      </c>
      <c r="K622" s="31">
        <f t="shared" si="191"/>
        <v>0</v>
      </c>
      <c r="L622" s="31">
        <f t="shared" si="191"/>
        <v>878</v>
      </c>
      <c r="M622" s="31">
        <f t="shared" si="191"/>
        <v>0</v>
      </c>
      <c r="N622" s="31">
        <f t="shared" si="191"/>
        <v>699.9</v>
      </c>
      <c r="O622" s="31">
        <f t="shared" si="191"/>
        <v>698.01</v>
      </c>
      <c r="P622" s="31">
        <f t="shared" si="191"/>
        <v>699.9</v>
      </c>
      <c r="Q622" s="31">
        <f t="shared" si="191"/>
        <v>698.01</v>
      </c>
      <c r="R622" s="31">
        <f t="shared" si="191"/>
        <v>0</v>
      </c>
      <c r="S622" s="31">
        <f t="shared" si="188"/>
        <v>0</v>
      </c>
      <c r="T622" s="38"/>
      <c r="U622" s="50">
        <v>39</v>
      </c>
    </row>
    <row r="623" spans="1:20" s="50" customFormat="1" ht="12.75">
      <c r="A623" s="237"/>
      <c r="B623" s="225"/>
      <c r="C623" s="67" t="s">
        <v>29</v>
      </c>
      <c r="D623" s="49"/>
      <c r="E623" s="49"/>
      <c r="F623" s="49"/>
      <c r="G623" s="49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1"/>
      <c r="T623" s="38"/>
    </row>
    <row r="624" spans="1:20" s="50" customFormat="1" ht="22.5">
      <c r="A624" s="238"/>
      <c r="B624" s="226"/>
      <c r="C624" s="67" t="s">
        <v>107</v>
      </c>
      <c r="D624" s="49"/>
      <c r="E624" s="49"/>
      <c r="F624" s="49"/>
      <c r="G624" s="49" t="s">
        <v>129</v>
      </c>
      <c r="H624" s="30">
        <v>0</v>
      </c>
      <c r="I624" s="30">
        <v>0</v>
      </c>
      <c r="J624" s="30">
        <v>0</v>
      </c>
      <c r="K624" s="30">
        <v>0</v>
      </c>
      <c r="L624" s="30">
        <v>878</v>
      </c>
      <c r="M624" s="30">
        <v>0</v>
      </c>
      <c r="N624" s="30">
        <v>699.9</v>
      </c>
      <c r="O624" s="30">
        <v>698.01</v>
      </c>
      <c r="P624" s="30">
        <v>699.9</v>
      </c>
      <c r="Q624" s="30">
        <v>698.01</v>
      </c>
      <c r="R624" s="30">
        <v>0</v>
      </c>
      <c r="S624" s="31">
        <f t="shared" si="188"/>
        <v>0</v>
      </c>
      <c r="T624" s="38"/>
    </row>
    <row r="625" spans="1:21" s="50" customFormat="1" ht="21">
      <c r="A625" s="224" t="s">
        <v>804</v>
      </c>
      <c r="B625" s="224" t="s">
        <v>912</v>
      </c>
      <c r="C625" s="69" t="s">
        <v>20</v>
      </c>
      <c r="D625" s="39" t="s">
        <v>98</v>
      </c>
      <c r="E625" s="39" t="s">
        <v>131</v>
      </c>
      <c r="F625" s="39" t="s">
        <v>895</v>
      </c>
      <c r="G625" s="39"/>
      <c r="H625" s="31">
        <f>H627</f>
        <v>0</v>
      </c>
      <c r="I625" s="31">
        <f>I627</f>
        <v>0</v>
      </c>
      <c r="J625" s="31">
        <f aca="true" t="shared" si="192" ref="J625:R625">J627</f>
        <v>0</v>
      </c>
      <c r="K625" s="31">
        <f t="shared" si="192"/>
        <v>0</v>
      </c>
      <c r="L625" s="31">
        <f t="shared" si="192"/>
        <v>1498.639</v>
      </c>
      <c r="M625" s="31">
        <f t="shared" si="192"/>
        <v>0</v>
      </c>
      <c r="N625" s="31">
        <f t="shared" si="192"/>
        <v>900.97</v>
      </c>
      <c r="O625" s="31">
        <f t="shared" si="192"/>
        <v>0</v>
      </c>
      <c r="P625" s="31">
        <f t="shared" si="192"/>
        <v>900.97</v>
      </c>
      <c r="Q625" s="31">
        <f t="shared" si="192"/>
        <v>894.92653</v>
      </c>
      <c r="R625" s="31">
        <f t="shared" si="192"/>
        <v>0</v>
      </c>
      <c r="S625" s="31">
        <f t="shared" si="188"/>
        <v>0</v>
      </c>
      <c r="T625" s="51"/>
      <c r="U625" s="50">
        <v>38</v>
      </c>
    </row>
    <row r="626" spans="1:20" s="50" customFormat="1" ht="12.75">
      <c r="A626" s="225"/>
      <c r="B626" s="225"/>
      <c r="C626" s="67" t="s">
        <v>29</v>
      </c>
      <c r="D626" s="49"/>
      <c r="E626" s="49"/>
      <c r="F626" s="49"/>
      <c r="G626" s="49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1"/>
      <c r="T626" s="38"/>
    </row>
    <row r="627" spans="1:20" s="50" customFormat="1" ht="25.5" customHeight="1">
      <c r="A627" s="226"/>
      <c r="B627" s="226"/>
      <c r="C627" s="67" t="s">
        <v>107</v>
      </c>
      <c r="D627" s="49"/>
      <c r="E627" s="49"/>
      <c r="F627" s="49"/>
      <c r="G627" s="49" t="s">
        <v>896</v>
      </c>
      <c r="H627" s="30">
        <v>0</v>
      </c>
      <c r="I627" s="30">
        <v>0</v>
      </c>
      <c r="J627" s="30">
        <v>0</v>
      </c>
      <c r="K627" s="30">
        <v>0</v>
      </c>
      <c r="L627" s="30">
        <v>1498.639</v>
      </c>
      <c r="M627" s="30">
        <v>0</v>
      </c>
      <c r="N627" s="30">
        <v>900.97</v>
      </c>
      <c r="O627" s="30">
        <v>0</v>
      </c>
      <c r="P627" s="30">
        <v>900.97</v>
      </c>
      <c r="Q627" s="30">
        <v>894.92653</v>
      </c>
      <c r="R627" s="30">
        <v>0</v>
      </c>
      <c r="S627" s="31">
        <f t="shared" si="188"/>
        <v>0</v>
      </c>
      <c r="T627" s="38"/>
    </row>
    <row r="628" spans="1:20" s="50" customFormat="1" ht="21">
      <c r="A628" s="239" t="s">
        <v>32</v>
      </c>
      <c r="B628" s="239" t="s">
        <v>427</v>
      </c>
      <c r="C628" s="69" t="s">
        <v>20</v>
      </c>
      <c r="D628" s="39"/>
      <c r="E628" s="39"/>
      <c r="F628" s="39"/>
      <c r="G628" s="39"/>
      <c r="H628" s="31">
        <f>H630</f>
        <v>651.02399</v>
      </c>
      <c r="I628" s="31">
        <f>I630</f>
        <v>639.67399</v>
      </c>
      <c r="J628" s="31">
        <f aca="true" t="shared" si="193" ref="J628:R628">J630</f>
        <v>860</v>
      </c>
      <c r="K628" s="31">
        <f t="shared" si="193"/>
        <v>87.5</v>
      </c>
      <c r="L628" s="31">
        <f t="shared" si="193"/>
        <v>4829.9</v>
      </c>
      <c r="M628" s="31">
        <f t="shared" si="193"/>
        <v>97.1</v>
      </c>
      <c r="N628" s="31">
        <f t="shared" si="193"/>
        <v>10161.3</v>
      </c>
      <c r="O628" s="31">
        <f t="shared" si="193"/>
        <v>318.22828000000004</v>
      </c>
      <c r="P628" s="31">
        <f t="shared" si="193"/>
        <v>10162.9</v>
      </c>
      <c r="Q628" s="31">
        <f t="shared" si="193"/>
        <v>8418.747979999998</v>
      </c>
      <c r="R628" s="31">
        <f t="shared" si="193"/>
        <v>16514.9</v>
      </c>
      <c r="S628" s="31">
        <f t="shared" si="188"/>
        <v>16514.9</v>
      </c>
      <c r="T628" s="38"/>
    </row>
    <row r="629" spans="1:20" s="50" customFormat="1" ht="12.75">
      <c r="A629" s="240"/>
      <c r="B629" s="240"/>
      <c r="C629" s="69" t="s">
        <v>29</v>
      </c>
      <c r="D629" s="39"/>
      <c r="E629" s="39"/>
      <c r="F629" s="39"/>
      <c r="G629" s="39"/>
      <c r="H629" s="31"/>
      <c r="I629" s="31"/>
      <c r="J629" s="31"/>
      <c r="K629" s="78"/>
      <c r="L629" s="31"/>
      <c r="M629" s="31"/>
      <c r="N629" s="31"/>
      <c r="O629" s="31"/>
      <c r="P629" s="31"/>
      <c r="Q629" s="31"/>
      <c r="R629" s="31"/>
      <c r="S629" s="31"/>
      <c r="T629" s="38"/>
    </row>
    <row r="630" spans="1:20" s="50" customFormat="1" ht="21">
      <c r="A630" s="241"/>
      <c r="B630" s="241"/>
      <c r="C630" s="69" t="s">
        <v>107</v>
      </c>
      <c r="D630" s="39" t="s">
        <v>98</v>
      </c>
      <c r="E630" s="39" t="s">
        <v>86</v>
      </c>
      <c r="F630" s="39" t="s">
        <v>86</v>
      </c>
      <c r="G630" s="39" t="s">
        <v>86</v>
      </c>
      <c r="H630" s="31">
        <f aca="true" t="shared" si="194" ref="H630:M630">H631+H650</f>
        <v>651.02399</v>
      </c>
      <c r="I630" s="31">
        <f t="shared" si="194"/>
        <v>639.67399</v>
      </c>
      <c r="J630" s="31">
        <f t="shared" si="194"/>
        <v>860</v>
      </c>
      <c r="K630" s="31">
        <f t="shared" si="194"/>
        <v>87.5</v>
      </c>
      <c r="L630" s="31">
        <f t="shared" si="194"/>
        <v>4829.9</v>
      </c>
      <c r="M630" s="31">
        <f t="shared" si="194"/>
        <v>97.1</v>
      </c>
      <c r="N630" s="31">
        <f>N631+N650</f>
        <v>10161.3</v>
      </c>
      <c r="O630" s="31">
        <f>O631+O650</f>
        <v>318.22828000000004</v>
      </c>
      <c r="P630" s="31">
        <f>P631+P650</f>
        <v>10162.9</v>
      </c>
      <c r="Q630" s="31">
        <f>Q631+Q650</f>
        <v>8418.747979999998</v>
      </c>
      <c r="R630" s="31">
        <f>R631+R650</f>
        <v>16514.9</v>
      </c>
      <c r="S630" s="31">
        <f t="shared" si="188"/>
        <v>16514.9</v>
      </c>
      <c r="T630" s="38"/>
    </row>
    <row r="631" spans="1:20" s="50" customFormat="1" ht="21">
      <c r="A631" s="245" t="s">
        <v>53</v>
      </c>
      <c r="B631" s="224" t="s">
        <v>897</v>
      </c>
      <c r="C631" s="69" t="s">
        <v>20</v>
      </c>
      <c r="D631" s="39"/>
      <c r="E631" s="39"/>
      <c r="F631" s="39"/>
      <c r="G631" s="39"/>
      <c r="H631" s="31">
        <f>H633</f>
        <v>0</v>
      </c>
      <c r="I631" s="31">
        <f aca="true" t="shared" si="195" ref="I631:R631">I633</f>
        <v>0</v>
      </c>
      <c r="J631" s="31">
        <f t="shared" si="195"/>
        <v>0</v>
      </c>
      <c r="K631" s="31">
        <f t="shared" si="195"/>
        <v>0</v>
      </c>
      <c r="L631" s="31">
        <f t="shared" si="195"/>
        <v>3969.9</v>
      </c>
      <c r="M631" s="31">
        <f t="shared" si="195"/>
        <v>0</v>
      </c>
      <c r="N631" s="31">
        <f t="shared" si="195"/>
        <v>9301.3</v>
      </c>
      <c r="O631" s="31">
        <f t="shared" si="195"/>
        <v>131.92828</v>
      </c>
      <c r="P631" s="31">
        <f t="shared" si="195"/>
        <v>9752.9</v>
      </c>
      <c r="Q631" s="31">
        <f t="shared" si="195"/>
        <v>8166.447979999999</v>
      </c>
      <c r="R631" s="31">
        <f t="shared" si="195"/>
        <v>15654.900000000001</v>
      </c>
      <c r="S631" s="31">
        <f t="shared" si="188"/>
        <v>15654.900000000001</v>
      </c>
      <c r="T631" s="38"/>
    </row>
    <row r="632" spans="1:20" s="50" customFormat="1" ht="12.75">
      <c r="A632" s="245"/>
      <c r="B632" s="225"/>
      <c r="C632" s="69" t="s">
        <v>29</v>
      </c>
      <c r="D632" s="39"/>
      <c r="E632" s="39"/>
      <c r="F632" s="39"/>
      <c r="G632" s="39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8"/>
    </row>
    <row r="633" spans="1:20" s="50" customFormat="1" ht="21">
      <c r="A633" s="245"/>
      <c r="B633" s="226"/>
      <c r="C633" s="69" t="s">
        <v>107</v>
      </c>
      <c r="D633" s="39" t="s">
        <v>98</v>
      </c>
      <c r="E633" s="39" t="s">
        <v>86</v>
      </c>
      <c r="F633" s="39" t="s">
        <v>86</v>
      </c>
      <c r="G633" s="39" t="s">
        <v>86</v>
      </c>
      <c r="H633" s="31">
        <f aca="true" t="shared" si="196" ref="H633:R633">H634+H637+H641+H644+H647</f>
        <v>0</v>
      </c>
      <c r="I633" s="31">
        <f t="shared" si="196"/>
        <v>0</v>
      </c>
      <c r="J633" s="31">
        <f t="shared" si="196"/>
        <v>0</v>
      </c>
      <c r="K633" s="31">
        <f t="shared" si="196"/>
        <v>0</v>
      </c>
      <c r="L633" s="31">
        <f t="shared" si="196"/>
        <v>3969.9</v>
      </c>
      <c r="M633" s="31">
        <f t="shared" si="196"/>
        <v>0</v>
      </c>
      <c r="N633" s="31">
        <f t="shared" si="196"/>
        <v>9301.3</v>
      </c>
      <c r="O633" s="31">
        <f t="shared" si="196"/>
        <v>131.92828</v>
      </c>
      <c r="P633" s="31">
        <f t="shared" si="196"/>
        <v>9752.9</v>
      </c>
      <c r="Q633" s="31">
        <f t="shared" si="196"/>
        <v>8166.447979999999</v>
      </c>
      <c r="R633" s="31">
        <f t="shared" si="196"/>
        <v>15654.900000000001</v>
      </c>
      <c r="S633" s="31">
        <f t="shared" si="188"/>
        <v>15654.900000000001</v>
      </c>
      <c r="T633" s="38"/>
    </row>
    <row r="634" spans="1:21" s="50" customFormat="1" ht="23.25" customHeight="1">
      <c r="A634" s="224" t="s">
        <v>172</v>
      </c>
      <c r="B634" s="224" t="s">
        <v>914</v>
      </c>
      <c r="C634" s="67" t="s">
        <v>20</v>
      </c>
      <c r="D634" s="39" t="s">
        <v>98</v>
      </c>
      <c r="E634" s="39" t="s">
        <v>913</v>
      </c>
      <c r="F634" s="39" t="s">
        <v>687</v>
      </c>
      <c r="G634" s="39"/>
      <c r="H634" s="31">
        <f>H636</f>
        <v>0</v>
      </c>
      <c r="I634" s="31">
        <f aca="true" t="shared" si="197" ref="I634:R634">I636</f>
        <v>0</v>
      </c>
      <c r="J634" s="31">
        <f t="shared" si="197"/>
        <v>0</v>
      </c>
      <c r="K634" s="31">
        <f t="shared" si="197"/>
        <v>0</v>
      </c>
      <c r="L634" s="31">
        <f t="shared" si="197"/>
        <v>0</v>
      </c>
      <c r="M634" s="31">
        <f t="shared" si="197"/>
        <v>0</v>
      </c>
      <c r="N634" s="31">
        <f t="shared" si="197"/>
        <v>2610.5</v>
      </c>
      <c r="O634" s="31">
        <f t="shared" si="197"/>
        <v>124.44828</v>
      </c>
      <c r="P634" s="31">
        <f t="shared" si="197"/>
        <v>2612.1</v>
      </c>
      <c r="Q634" s="31">
        <f t="shared" si="197"/>
        <v>2385.01198</v>
      </c>
      <c r="R634" s="31">
        <f t="shared" si="197"/>
        <v>10485.7</v>
      </c>
      <c r="S634" s="31">
        <f t="shared" si="188"/>
        <v>10485.7</v>
      </c>
      <c r="T634" s="38"/>
      <c r="U634" s="50">
        <v>37</v>
      </c>
    </row>
    <row r="635" spans="1:20" s="50" customFormat="1" ht="12.75">
      <c r="A635" s="225"/>
      <c r="B635" s="225"/>
      <c r="C635" s="67" t="s">
        <v>29</v>
      </c>
      <c r="D635" s="49"/>
      <c r="E635" s="49"/>
      <c r="F635" s="49"/>
      <c r="G635" s="49"/>
      <c r="H635" s="30"/>
      <c r="I635" s="30"/>
      <c r="J635" s="30"/>
      <c r="K635" s="79"/>
      <c r="L635" s="30"/>
      <c r="M635" s="30"/>
      <c r="N635" s="30"/>
      <c r="O635" s="30"/>
      <c r="P635" s="30"/>
      <c r="Q635" s="30"/>
      <c r="R635" s="30"/>
      <c r="S635" s="31"/>
      <c r="T635" s="38"/>
    </row>
    <row r="636" spans="1:20" s="50" customFormat="1" ht="24.75" customHeight="1">
      <c r="A636" s="226"/>
      <c r="B636" s="226"/>
      <c r="C636" s="98" t="s">
        <v>107</v>
      </c>
      <c r="D636" s="187"/>
      <c r="E636" s="187"/>
      <c r="F636" s="187"/>
      <c r="G636" s="49" t="s">
        <v>128</v>
      </c>
      <c r="H636" s="65">
        <v>0</v>
      </c>
      <c r="I636" s="65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2610.5</v>
      </c>
      <c r="O636" s="30">
        <v>124.44828</v>
      </c>
      <c r="P636" s="30">
        <v>2612.1</v>
      </c>
      <c r="Q636" s="30">
        <v>2385.01198</v>
      </c>
      <c r="R636" s="30">
        <v>10485.7</v>
      </c>
      <c r="S636" s="31">
        <f t="shared" si="188"/>
        <v>10485.7</v>
      </c>
      <c r="T636" s="38"/>
    </row>
    <row r="637" spans="1:21" s="50" customFormat="1" ht="23.25" customHeight="1">
      <c r="A637" s="224" t="s">
        <v>607</v>
      </c>
      <c r="B637" s="224" t="s">
        <v>915</v>
      </c>
      <c r="C637" s="67" t="s">
        <v>20</v>
      </c>
      <c r="D637" s="39" t="s">
        <v>98</v>
      </c>
      <c r="E637" s="39" t="s">
        <v>913</v>
      </c>
      <c r="F637" s="39" t="s">
        <v>688</v>
      </c>
      <c r="G637" s="39"/>
      <c r="H637" s="31">
        <f aca="true" t="shared" si="198" ref="H637:O637">H639+H640</f>
        <v>0</v>
      </c>
      <c r="I637" s="31">
        <f t="shared" si="198"/>
        <v>0</v>
      </c>
      <c r="J637" s="31">
        <f t="shared" si="198"/>
        <v>0</v>
      </c>
      <c r="K637" s="31">
        <f t="shared" si="198"/>
        <v>0</v>
      </c>
      <c r="L637" s="31">
        <f t="shared" si="198"/>
        <v>0</v>
      </c>
      <c r="M637" s="31">
        <f t="shared" si="198"/>
        <v>0</v>
      </c>
      <c r="N637" s="31">
        <f t="shared" si="198"/>
        <v>2375.9</v>
      </c>
      <c r="O637" s="31">
        <f t="shared" si="198"/>
        <v>7.48</v>
      </c>
      <c r="P637" s="31">
        <f>P639+P640</f>
        <v>2825.9</v>
      </c>
      <c r="Q637" s="31">
        <f>Q639+Q640</f>
        <v>1501.186</v>
      </c>
      <c r="R637" s="31">
        <f>R639+R640</f>
        <v>5169.2</v>
      </c>
      <c r="S637" s="31">
        <f t="shared" si="188"/>
        <v>5169.2</v>
      </c>
      <c r="T637" s="38"/>
      <c r="U637" s="50">
        <v>36</v>
      </c>
    </row>
    <row r="638" spans="1:20" s="50" customFormat="1" ht="12.75">
      <c r="A638" s="225"/>
      <c r="B638" s="225"/>
      <c r="C638" s="67" t="s">
        <v>29</v>
      </c>
      <c r="D638" s="49"/>
      <c r="E638" s="49"/>
      <c r="F638" s="49"/>
      <c r="G638" s="49"/>
      <c r="H638" s="30"/>
      <c r="I638" s="30"/>
      <c r="J638" s="30"/>
      <c r="K638" s="79"/>
      <c r="L638" s="30"/>
      <c r="M638" s="30"/>
      <c r="N638" s="30"/>
      <c r="O638" s="30"/>
      <c r="P638" s="30"/>
      <c r="Q638" s="30"/>
      <c r="R638" s="30"/>
      <c r="S638" s="31"/>
      <c r="T638" s="38"/>
    </row>
    <row r="639" spans="1:20" s="50" customFormat="1" ht="24.75" customHeight="1">
      <c r="A639" s="225"/>
      <c r="B639" s="225"/>
      <c r="C639" s="233" t="s">
        <v>107</v>
      </c>
      <c r="D639" s="230"/>
      <c r="E639" s="230"/>
      <c r="F639" s="230"/>
      <c r="G639" s="49" t="s">
        <v>128</v>
      </c>
      <c r="H639" s="65">
        <v>0</v>
      </c>
      <c r="I639" s="65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2375.9</v>
      </c>
      <c r="O639" s="30">
        <v>7.48</v>
      </c>
      <c r="P639" s="30">
        <v>2375.9</v>
      </c>
      <c r="Q639" s="30">
        <v>1051.186</v>
      </c>
      <c r="R639" s="30">
        <v>5169.2</v>
      </c>
      <c r="S639" s="31">
        <f t="shared" si="188"/>
        <v>5169.2</v>
      </c>
      <c r="T639" s="38"/>
    </row>
    <row r="640" spans="1:20" s="50" customFormat="1" ht="24.75" customHeight="1">
      <c r="A640" s="226"/>
      <c r="B640" s="226"/>
      <c r="C640" s="234"/>
      <c r="D640" s="231"/>
      <c r="E640" s="231"/>
      <c r="F640" s="231"/>
      <c r="G640" s="49" t="s">
        <v>129</v>
      </c>
      <c r="H640" s="65">
        <v>0</v>
      </c>
      <c r="I640" s="65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450</v>
      </c>
      <c r="Q640" s="30">
        <v>450</v>
      </c>
      <c r="R640" s="30">
        <v>0</v>
      </c>
      <c r="S640" s="31">
        <f t="shared" si="188"/>
        <v>0</v>
      </c>
      <c r="T640" s="38"/>
    </row>
    <row r="641" spans="1:21" s="50" customFormat="1" ht="23.25" customHeight="1">
      <c r="A641" s="224" t="s">
        <v>625</v>
      </c>
      <c r="B641" s="224" t="s">
        <v>898</v>
      </c>
      <c r="C641" s="67" t="s">
        <v>20</v>
      </c>
      <c r="D641" s="39" t="s">
        <v>98</v>
      </c>
      <c r="E641" s="39" t="s">
        <v>44</v>
      </c>
      <c r="F641" s="39" t="s">
        <v>689</v>
      </c>
      <c r="G641" s="39"/>
      <c r="H641" s="31">
        <f>H643</f>
        <v>0</v>
      </c>
      <c r="I641" s="31">
        <f aca="true" t="shared" si="199" ref="I641:R641">I643</f>
        <v>0</v>
      </c>
      <c r="J641" s="31">
        <f t="shared" si="199"/>
        <v>0</v>
      </c>
      <c r="K641" s="31">
        <f t="shared" si="199"/>
        <v>0</v>
      </c>
      <c r="L641" s="31">
        <f t="shared" si="199"/>
        <v>999.9</v>
      </c>
      <c r="M641" s="31">
        <f t="shared" si="199"/>
        <v>0</v>
      </c>
      <c r="N641" s="31">
        <f t="shared" si="199"/>
        <v>999.9</v>
      </c>
      <c r="O641" s="31">
        <f t="shared" si="199"/>
        <v>0</v>
      </c>
      <c r="P641" s="31">
        <f t="shared" si="199"/>
        <v>999.9</v>
      </c>
      <c r="Q641" s="31">
        <f t="shared" si="199"/>
        <v>999.9</v>
      </c>
      <c r="R641" s="31">
        <f t="shared" si="199"/>
        <v>0</v>
      </c>
      <c r="S641" s="31">
        <f t="shared" si="188"/>
        <v>0</v>
      </c>
      <c r="T641" s="38"/>
      <c r="U641" s="50">
        <v>35</v>
      </c>
    </row>
    <row r="642" spans="1:20" s="50" customFormat="1" ht="12.75">
      <c r="A642" s="225"/>
      <c r="B642" s="225"/>
      <c r="C642" s="67" t="s">
        <v>29</v>
      </c>
      <c r="D642" s="49"/>
      <c r="E642" s="49"/>
      <c r="F642" s="49"/>
      <c r="G642" s="49"/>
      <c r="H642" s="30"/>
      <c r="I642" s="30"/>
      <c r="J642" s="30"/>
      <c r="K642" s="79"/>
      <c r="L642" s="30"/>
      <c r="M642" s="30"/>
      <c r="N642" s="30"/>
      <c r="O642" s="30"/>
      <c r="P642" s="30"/>
      <c r="Q642" s="30"/>
      <c r="R642" s="30"/>
      <c r="S642" s="31"/>
      <c r="T642" s="38"/>
    </row>
    <row r="643" spans="1:20" s="50" customFormat="1" ht="24.75" customHeight="1">
      <c r="A643" s="226"/>
      <c r="B643" s="226"/>
      <c r="C643" s="98" t="s">
        <v>107</v>
      </c>
      <c r="D643" s="187"/>
      <c r="E643" s="187"/>
      <c r="F643" s="187"/>
      <c r="G643" s="49" t="s">
        <v>134</v>
      </c>
      <c r="H643" s="65">
        <v>0</v>
      </c>
      <c r="I643" s="65">
        <v>0</v>
      </c>
      <c r="J643" s="30">
        <v>0</v>
      </c>
      <c r="K643" s="30">
        <v>0</v>
      </c>
      <c r="L643" s="30">
        <v>999.9</v>
      </c>
      <c r="M643" s="30">
        <v>0</v>
      </c>
      <c r="N643" s="30">
        <v>999.9</v>
      </c>
      <c r="O643" s="30">
        <v>0</v>
      </c>
      <c r="P643" s="30">
        <v>999.9</v>
      </c>
      <c r="Q643" s="30">
        <v>999.9</v>
      </c>
      <c r="R643" s="30">
        <v>0</v>
      </c>
      <c r="S643" s="31">
        <f t="shared" si="188"/>
        <v>0</v>
      </c>
      <c r="T643" s="38"/>
    </row>
    <row r="644" spans="1:21" s="50" customFormat="1" ht="23.25" customHeight="1">
      <c r="A644" s="224" t="s">
        <v>643</v>
      </c>
      <c r="B644" s="224" t="s">
        <v>899</v>
      </c>
      <c r="C644" s="67" t="s">
        <v>20</v>
      </c>
      <c r="D644" s="39" t="s">
        <v>98</v>
      </c>
      <c r="E644" s="39" t="s">
        <v>44</v>
      </c>
      <c r="F644" s="39" t="s">
        <v>690</v>
      </c>
      <c r="G644" s="39"/>
      <c r="H644" s="31">
        <f>H646</f>
        <v>0</v>
      </c>
      <c r="I644" s="31">
        <f aca="true" t="shared" si="200" ref="I644:R644">I646</f>
        <v>0</v>
      </c>
      <c r="J644" s="31">
        <f t="shared" si="200"/>
        <v>0</v>
      </c>
      <c r="K644" s="31">
        <f t="shared" si="200"/>
        <v>0</v>
      </c>
      <c r="L644" s="31">
        <f t="shared" si="200"/>
        <v>2970</v>
      </c>
      <c r="M644" s="31">
        <f t="shared" si="200"/>
        <v>0</v>
      </c>
      <c r="N644" s="31">
        <f t="shared" si="200"/>
        <v>2970</v>
      </c>
      <c r="O644" s="31">
        <f t="shared" si="200"/>
        <v>0</v>
      </c>
      <c r="P644" s="31">
        <f t="shared" si="200"/>
        <v>2970</v>
      </c>
      <c r="Q644" s="31">
        <f t="shared" si="200"/>
        <v>2935.35</v>
      </c>
      <c r="R644" s="31">
        <f t="shared" si="200"/>
        <v>0</v>
      </c>
      <c r="S644" s="31">
        <f t="shared" si="188"/>
        <v>0</v>
      </c>
      <c r="T644" s="38"/>
      <c r="U644" s="50">
        <v>34</v>
      </c>
    </row>
    <row r="645" spans="1:20" s="50" customFormat="1" ht="12.75">
      <c r="A645" s="225"/>
      <c r="B645" s="225"/>
      <c r="C645" s="67" t="s">
        <v>29</v>
      </c>
      <c r="D645" s="49"/>
      <c r="E645" s="49"/>
      <c r="F645" s="49"/>
      <c r="G645" s="49"/>
      <c r="H645" s="30"/>
      <c r="I645" s="30"/>
      <c r="J645" s="30"/>
      <c r="K645" s="79"/>
      <c r="L645" s="30"/>
      <c r="M645" s="30"/>
      <c r="N645" s="30"/>
      <c r="O645" s="30"/>
      <c r="P645" s="30"/>
      <c r="Q645" s="30"/>
      <c r="R645" s="30"/>
      <c r="S645" s="31"/>
      <c r="T645" s="38"/>
    </row>
    <row r="646" spans="1:20" s="50" customFormat="1" ht="24.75" customHeight="1">
      <c r="A646" s="226"/>
      <c r="B646" s="226"/>
      <c r="C646" s="98" t="s">
        <v>107</v>
      </c>
      <c r="D646" s="187"/>
      <c r="E646" s="187"/>
      <c r="F646" s="187"/>
      <c r="G646" s="49" t="s">
        <v>134</v>
      </c>
      <c r="H646" s="65">
        <v>0</v>
      </c>
      <c r="I646" s="65">
        <v>0</v>
      </c>
      <c r="J646" s="30">
        <v>0</v>
      </c>
      <c r="K646" s="30">
        <v>0</v>
      </c>
      <c r="L646" s="30">
        <v>2970</v>
      </c>
      <c r="M646" s="30">
        <v>0</v>
      </c>
      <c r="N646" s="30">
        <v>2970</v>
      </c>
      <c r="O646" s="30">
        <v>0</v>
      </c>
      <c r="P646" s="30">
        <v>2970</v>
      </c>
      <c r="Q646" s="30">
        <v>2935.35</v>
      </c>
      <c r="R646" s="30">
        <v>0</v>
      </c>
      <c r="S646" s="31">
        <f t="shared" si="188"/>
        <v>0</v>
      </c>
      <c r="T646" s="38"/>
    </row>
    <row r="647" spans="1:21" s="50" customFormat="1" ht="23.25" customHeight="1">
      <c r="A647" s="224" t="s">
        <v>659</v>
      </c>
      <c r="B647" s="224" t="s">
        <v>916</v>
      </c>
      <c r="C647" s="67" t="s">
        <v>20</v>
      </c>
      <c r="D647" s="39" t="s">
        <v>98</v>
      </c>
      <c r="E647" s="39" t="s">
        <v>44</v>
      </c>
      <c r="F647" s="39" t="s">
        <v>691</v>
      </c>
      <c r="G647" s="39"/>
      <c r="H647" s="31">
        <f>H649</f>
        <v>0</v>
      </c>
      <c r="I647" s="31">
        <f aca="true" t="shared" si="201" ref="I647:R647">I649</f>
        <v>0</v>
      </c>
      <c r="J647" s="31">
        <f t="shared" si="201"/>
        <v>0</v>
      </c>
      <c r="K647" s="31">
        <f t="shared" si="201"/>
        <v>0</v>
      </c>
      <c r="L647" s="31">
        <f t="shared" si="201"/>
        <v>0</v>
      </c>
      <c r="M647" s="31">
        <f t="shared" si="201"/>
        <v>0</v>
      </c>
      <c r="N647" s="31">
        <f t="shared" si="201"/>
        <v>345</v>
      </c>
      <c r="O647" s="31">
        <f t="shared" si="201"/>
        <v>0</v>
      </c>
      <c r="P647" s="31">
        <f t="shared" si="201"/>
        <v>345</v>
      </c>
      <c r="Q647" s="31">
        <f t="shared" si="201"/>
        <v>345</v>
      </c>
      <c r="R647" s="31">
        <f t="shared" si="201"/>
        <v>0</v>
      </c>
      <c r="S647" s="31">
        <f t="shared" si="188"/>
        <v>0</v>
      </c>
      <c r="T647" s="38"/>
      <c r="U647" s="50">
        <v>33</v>
      </c>
    </row>
    <row r="648" spans="1:20" s="50" customFormat="1" ht="12.75">
      <c r="A648" s="225"/>
      <c r="B648" s="225"/>
      <c r="C648" s="67" t="s">
        <v>29</v>
      </c>
      <c r="D648" s="49"/>
      <c r="E648" s="49"/>
      <c r="F648" s="49"/>
      <c r="G648" s="49"/>
      <c r="H648" s="30"/>
      <c r="I648" s="30"/>
      <c r="J648" s="30"/>
      <c r="K648" s="79"/>
      <c r="L648" s="30"/>
      <c r="M648" s="30"/>
      <c r="N648" s="30"/>
      <c r="O648" s="30"/>
      <c r="P648" s="30"/>
      <c r="Q648" s="30"/>
      <c r="R648" s="30"/>
      <c r="S648" s="31"/>
      <c r="T648" s="38"/>
    </row>
    <row r="649" spans="1:20" s="50" customFormat="1" ht="46.5" customHeight="1">
      <c r="A649" s="226"/>
      <c r="B649" s="226"/>
      <c r="C649" s="98" t="s">
        <v>107</v>
      </c>
      <c r="D649" s="187"/>
      <c r="E649" s="187"/>
      <c r="F649" s="187"/>
      <c r="G649" s="49" t="s">
        <v>134</v>
      </c>
      <c r="H649" s="65">
        <v>0</v>
      </c>
      <c r="I649" s="65">
        <v>0</v>
      </c>
      <c r="J649" s="30">
        <v>0</v>
      </c>
      <c r="K649" s="30">
        <v>0</v>
      </c>
      <c r="L649" s="30">
        <v>0</v>
      </c>
      <c r="M649" s="30">
        <v>0</v>
      </c>
      <c r="N649" s="30">
        <v>345</v>
      </c>
      <c r="O649" s="30">
        <v>0</v>
      </c>
      <c r="P649" s="30">
        <v>345</v>
      </c>
      <c r="Q649" s="30">
        <v>345</v>
      </c>
      <c r="R649" s="30">
        <v>0</v>
      </c>
      <c r="S649" s="31">
        <f t="shared" si="188"/>
        <v>0</v>
      </c>
      <c r="T649" s="38"/>
    </row>
    <row r="650" spans="1:20" s="50" customFormat="1" ht="21">
      <c r="A650" s="245"/>
      <c r="B650" s="239" t="s">
        <v>836</v>
      </c>
      <c r="C650" s="69" t="s">
        <v>20</v>
      </c>
      <c r="D650" s="39"/>
      <c r="E650" s="39"/>
      <c r="F650" s="39"/>
      <c r="G650" s="39"/>
      <c r="H650" s="31">
        <f>H652</f>
        <v>651.02399</v>
      </c>
      <c r="I650" s="31">
        <f aca="true" t="shared" si="202" ref="I650:R650">I652</f>
        <v>639.67399</v>
      </c>
      <c r="J650" s="31">
        <f t="shared" si="202"/>
        <v>860</v>
      </c>
      <c r="K650" s="31">
        <f t="shared" si="202"/>
        <v>87.5</v>
      </c>
      <c r="L650" s="31">
        <f t="shared" si="202"/>
        <v>860</v>
      </c>
      <c r="M650" s="31">
        <f t="shared" si="202"/>
        <v>97.1</v>
      </c>
      <c r="N650" s="31">
        <f t="shared" si="202"/>
        <v>860</v>
      </c>
      <c r="O650" s="31">
        <f t="shared" si="202"/>
        <v>186.3</v>
      </c>
      <c r="P650" s="31">
        <f t="shared" si="202"/>
        <v>410</v>
      </c>
      <c r="Q650" s="31">
        <f t="shared" si="202"/>
        <v>252.3</v>
      </c>
      <c r="R650" s="31">
        <f t="shared" si="202"/>
        <v>860</v>
      </c>
      <c r="S650" s="31">
        <f t="shared" si="188"/>
        <v>860</v>
      </c>
      <c r="T650" s="38"/>
    </row>
    <row r="651" spans="1:20" s="50" customFormat="1" ht="12.75">
      <c r="A651" s="245"/>
      <c r="B651" s="240"/>
      <c r="C651" s="69" t="s">
        <v>29</v>
      </c>
      <c r="D651" s="39"/>
      <c r="E651" s="39"/>
      <c r="F651" s="39"/>
      <c r="G651" s="39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8"/>
    </row>
    <row r="652" spans="1:20" s="50" customFormat="1" ht="21">
      <c r="A652" s="245"/>
      <c r="B652" s="241"/>
      <c r="C652" s="69" t="s">
        <v>107</v>
      </c>
      <c r="D652" s="39" t="s">
        <v>98</v>
      </c>
      <c r="E652" s="39" t="s">
        <v>86</v>
      </c>
      <c r="F652" s="39" t="s">
        <v>86</v>
      </c>
      <c r="G652" s="39" t="s">
        <v>86</v>
      </c>
      <c r="H652" s="31">
        <f>H653</f>
        <v>651.02399</v>
      </c>
      <c r="I652" s="31">
        <f aca="true" t="shared" si="203" ref="I652:R652">I653</f>
        <v>639.67399</v>
      </c>
      <c r="J652" s="31">
        <f t="shared" si="203"/>
        <v>860</v>
      </c>
      <c r="K652" s="31">
        <f t="shared" si="203"/>
        <v>87.5</v>
      </c>
      <c r="L652" s="31">
        <f t="shared" si="203"/>
        <v>860</v>
      </c>
      <c r="M652" s="31">
        <f t="shared" si="203"/>
        <v>97.1</v>
      </c>
      <c r="N652" s="31">
        <f t="shared" si="203"/>
        <v>860</v>
      </c>
      <c r="O652" s="31">
        <f t="shared" si="203"/>
        <v>186.3</v>
      </c>
      <c r="P652" s="31">
        <f t="shared" si="203"/>
        <v>410</v>
      </c>
      <c r="Q652" s="31">
        <f t="shared" si="203"/>
        <v>252.3</v>
      </c>
      <c r="R652" s="31">
        <f t="shared" si="203"/>
        <v>860</v>
      </c>
      <c r="S652" s="31">
        <f t="shared" si="188"/>
        <v>860</v>
      </c>
      <c r="T652" s="38"/>
    </row>
    <row r="653" spans="1:21" s="50" customFormat="1" ht="23.25" customHeight="1">
      <c r="A653" s="224" t="s">
        <v>725</v>
      </c>
      <c r="B653" s="224" t="s">
        <v>718</v>
      </c>
      <c r="C653" s="67" t="s">
        <v>20</v>
      </c>
      <c r="D653" s="39" t="s">
        <v>98</v>
      </c>
      <c r="E653" s="39" t="s">
        <v>44</v>
      </c>
      <c r="F653" s="39" t="s">
        <v>125</v>
      </c>
      <c r="G653" s="39"/>
      <c r="H653" s="31">
        <f>SUM(H655:H658)</f>
        <v>651.02399</v>
      </c>
      <c r="I653" s="31">
        <f>SUM(I655:I658)</f>
        <v>639.67399</v>
      </c>
      <c r="J653" s="31">
        <f aca="true" t="shared" si="204" ref="J653:R653">SUM(J655:J658)</f>
        <v>860</v>
      </c>
      <c r="K653" s="31">
        <f t="shared" si="204"/>
        <v>87.5</v>
      </c>
      <c r="L653" s="31">
        <f>SUM(L655:L658)</f>
        <v>860</v>
      </c>
      <c r="M653" s="31">
        <f t="shared" si="204"/>
        <v>97.1</v>
      </c>
      <c r="N653" s="31">
        <f>SUM(N655:N658)</f>
        <v>860</v>
      </c>
      <c r="O653" s="31">
        <f t="shared" si="204"/>
        <v>186.3</v>
      </c>
      <c r="P653" s="31">
        <f t="shared" si="204"/>
        <v>410</v>
      </c>
      <c r="Q653" s="31">
        <f t="shared" si="204"/>
        <v>252.3</v>
      </c>
      <c r="R653" s="31">
        <f t="shared" si="204"/>
        <v>860</v>
      </c>
      <c r="S653" s="31">
        <f t="shared" si="188"/>
        <v>860</v>
      </c>
      <c r="T653" s="38"/>
      <c r="U653" s="50">
        <v>32</v>
      </c>
    </row>
    <row r="654" spans="1:20" s="50" customFormat="1" ht="12.75">
      <c r="A654" s="225"/>
      <c r="B654" s="225"/>
      <c r="C654" s="67" t="s">
        <v>29</v>
      </c>
      <c r="D654" s="49"/>
      <c r="E654" s="49"/>
      <c r="F654" s="49"/>
      <c r="G654" s="49"/>
      <c r="H654" s="30"/>
      <c r="I654" s="30"/>
      <c r="J654" s="30"/>
      <c r="K654" s="79"/>
      <c r="L654" s="30"/>
      <c r="M654" s="30"/>
      <c r="N654" s="30"/>
      <c r="O654" s="30"/>
      <c r="P654" s="30"/>
      <c r="Q654" s="30"/>
      <c r="R654" s="30"/>
      <c r="S654" s="31"/>
      <c r="T654" s="38"/>
    </row>
    <row r="655" spans="1:20" s="50" customFormat="1" ht="16.5" customHeight="1">
      <c r="A655" s="225"/>
      <c r="B655" s="225"/>
      <c r="C655" s="222" t="s">
        <v>107</v>
      </c>
      <c r="D655" s="230"/>
      <c r="E655" s="230"/>
      <c r="F655" s="230"/>
      <c r="G655" s="49" t="s">
        <v>126</v>
      </c>
      <c r="H655" s="65">
        <v>379.2</v>
      </c>
      <c r="I655" s="65">
        <v>367.85</v>
      </c>
      <c r="J655" s="30">
        <v>400</v>
      </c>
      <c r="K655" s="30">
        <v>38.4</v>
      </c>
      <c r="L655" s="30">
        <v>400</v>
      </c>
      <c r="M655" s="30">
        <v>38.4</v>
      </c>
      <c r="N655" s="30">
        <v>400</v>
      </c>
      <c r="O655" s="30">
        <v>59</v>
      </c>
      <c r="P655" s="30">
        <v>165</v>
      </c>
      <c r="Q655" s="30">
        <v>80.4</v>
      </c>
      <c r="R655" s="30">
        <v>400</v>
      </c>
      <c r="S655" s="31">
        <f t="shared" si="188"/>
        <v>400</v>
      </c>
      <c r="T655" s="38"/>
    </row>
    <row r="656" spans="1:20" s="50" customFormat="1" ht="14.25" customHeight="1">
      <c r="A656" s="225"/>
      <c r="B656" s="225"/>
      <c r="C656" s="229"/>
      <c r="D656" s="232"/>
      <c r="E656" s="232"/>
      <c r="F656" s="232"/>
      <c r="G656" s="49" t="s">
        <v>101</v>
      </c>
      <c r="H656" s="65">
        <v>38.22399</v>
      </c>
      <c r="I656" s="65">
        <v>38.22399</v>
      </c>
      <c r="J656" s="30">
        <v>50</v>
      </c>
      <c r="K656" s="30">
        <v>0</v>
      </c>
      <c r="L656" s="30">
        <v>50</v>
      </c>
      <c r="M656" s="30">
        <v>0</v>
      </c>
      <c r="N656" s="30">
        <v>50</v>
      </c>
      <c r="O656" s="30">
        <v>0</v>
      </c>
      <c r="P656" s="30">
        <v>35</v>
      </c>
      <c r="Q656" s="30">
        <v>35</v>
      </c>
      <c r="R656" s="30">
        <v>50</v>
      </c>
      <c r="S656" s="31">
        <f t="shared" si="188"/>
        <v>50</v>
      </c>
      <c r="T656" s="38"/>
    </row>
    <row r="657" spans="1:20" s="50" customFormat="1" ht="14.25" customHeight="1">
      <c r="A657" s="225"/>
      <c r="B657" s="225"/>
      <c r="C657" s="229"/>
      <c r="D657" s="232"/>
      <c r="E657" s="232"/>
      <c r="F657" s="232"/>
      <c r="G657" s="49" t="s">
        <v>127</v>
      </c>
      <c r="H657" s="65">
        <v>233.6</v>
      </c>
      <c r="I657" s="65">
        <v>233.6</v>
      </c>
      <c r="J657" s="30">
        <v>390</v>
      </c>
      <c r="K657" s="30">
        <v>49.1</v>
      </c>
      <c r="L657" s="30">
        <v>390</v>
      </c>
      <c r="M657" s="30">
        <v>58.7</v>
      </c>
      <c r="N657" s="30">
        <v>390</v>
      </c>
      <c r="O657" s="30">
        <v>127.3</v>
      </c>
      <c r="P657" s="30">
        <v>190</v>
      </c>
      <c r="Q657" s="30">
        <v>136.9</v>
      </c>
      <c r="R657" s="30">
        <v>390</v>
      </c>
      <c r="S657" s="31">
        <f t="shared" si="188"/>
        <v>390</v>
      </c>
      <c r="T657" s="38"/>
    </row>
    <row r="658" spans="1:20" s="50" customFormat="1" ht="15" customHeight="1">
      <c r="A658" s="226"/>
      <c r="B658" s="226"/>
      <c r="C658" s="223"/>
      <c r="D658" s="231"/>
      <c r="E658" s="231"/>
      <c r="F658" s="231"/>
      <c r="G658" s="49" t="s">
        <v>119</v>
      </c>
      <c r="H658" s="65">
        <v>0</v>
      </c>
      <c r="I658" s="65">
        <v>0</v>
      </c>
      <c r="J658" s="30">
        <v>20</v>
      </c>
      <c r="K658" s="30">
        <v>0</v>
      </c>
      <c r="L658" s="30">
        <v>20</v>
      </c>
      <c r="M658" s="30">
        <v>0</v>
      </c>
      <c r="N658" s="30">
        <v>20</v>
      </c>
      <c r="O658" s="30">
        <v>0</v>
      </c>
      <c r="P658" s="30">
        <v>20</v>
      </c>
      <c r="Q658" s="30">
        <v>0</v>
      </c>
      <c r="R658" s="30">
        <v>20</v>
      </c>
      <c r="S658" s="31">
        <f t="shared" si="188"/>
        <v>20</v>
      </c>
      <c r="T658" s="38"/>
    </row>
    <row r="659" spans="1:20" s="50" customFormat="1" ht="21">
      <c r="A659" s="245" t="s">
        <v>32</v>
      </c>
      <c r="B659" s="239" t="s">
        <v>428</v>
      </c>
      <c r="C659" s="69" t="s">
        <v>20</v>
      </c>
      <c r="D659" s="39"/>
      <c r="E659" s="39"/>
      <c r="F659" s="39"/>
      <c r="G659" s="39"/>
      <c r="H659" s="31">
        <f>H661</f>
        <v>6305.161</v>
      </c>
      <c r="I659" s="31">
        <f aca="true" t="shared" si="205" ref="I659:R659">I661</f>
        <v>6207.301</v>
      </c>
      <c r="J659" s="31">
        <f t="shared" si="205"/>
        <v>7046.8152</v>
      </c>
      <c r="K659" s="31">
        <f t="shared" si="205"/>
        <v>853.60758</v>
      </c>
      <c r="L659" s="31">
        <f t="shared" si="205"/>
        <v>7294.8152</v>
      </c>
      <c r="M659" s="31">
        <f t="shared" si="205"/>
        <v>3431.5440500000004</v>
      </c>
      <c r="N659" s="31">
        <f t="shared" si="205"/>
        <v>7425.6102</v>
      </c>
      <c r="O659" s="31">
        <f t="shared" si="205"/>
        <v>5579.30965</v>
      </c>
      <c r="P659" s="31">
        <f t="shared" si="205"/>
        <v>6967.071</v>
      </c>
      <c r="Q659" s="31">
        <f t="shared" si="205"/>
        <v>6844.77858</v>
      </c>
      <c r="R659" s="31">
        <f t="shared" si="205"/>
        <v>6154.599999999999</v>
      </c>
      <c r="S659" s="31">
        <f t="shared" si="188"/>
        <v>6154.599999999999</v>
      </c>
      <c r="T659" s="38"/>
    </row>
    <row r="660" spans="1:20" s="50" customFormat="1" ht="12.75">
      <c r="A660" s="245"/>
      <c r="B660" s="240"/>
      <c r="C660" s="69" t="s">
        <v>29</v>
      </c>
      <c r="D660" s="39"/>
      <c r="E660" s="39"/>
      <c r="F660" s="39"/>
      <c r="G660" s="39"/>
      <c r="H660" s="31"/>
      <c r="I660" s="31"/>
      <c r="J660" s="78"/>
      <c r="K660" s="31"/>
      <c r="L660" s="31"/>
      <c r="M660" s="31"/>
      <c r="N660" s="31"/>
      <c r="O660" s="31"/>
      <c r="P660" s="31"/>
      <c r="Q660" s="31"/>
      <c r="R660" s="31"/>
      <c r="S660" s="31"/>
      <c r="T660" s="38"/>
    </row>
    <row r="661" spans="1:20" s="50" customFormat="1" ht="21">
      <c r="A661" s="245"/>
      <c r="B661" s="241"/>
      <c r="C661" s="69" t="s">
        <v>107</v>
      </c>
      <c r="D661" s="39" t="s">
        <v>98</v>
      </c>
      <c r="E661" s="39" t="s">
        <v>86</v>
      </c>
      <c r="F661" s="39" t="s">
        <v>86</v>
      </c>
      <c r="G661" s="39" t="s">
        <v>86</v>
      </c>
      <c r="H661" s="31">
        <f aca="true" t="shared" si="206" ref="H661:M661">H662+H687+H705+H711</f>
        <v>6305.161</v>
      </c>
      <c r="I661" s="31">
        <f t="shared" si="206"/>
        <v>6207.301</v>
      </c>
      <c r="J661" s="31">
        <f t="shared" si="206"/>
        <v>7046.8152</v>
      </c>
      <c r="K661" s="31">
        <f t="shared" si="206"/>
        <v>853.60758</v>
      </c>
      <c r="L661" s="31">
        <f t="shared" si="206"/>
        <v>7294.8152</v>
      </c>
      <c r="M661" s="31">
        <f t="shared" si="206"/>
        <v>3431.5440500000004</v>
      </c>
      <c r="N661" s="31">
        <f aca="true" t="shared" si="207" ref="N661:S661">N662+N687+N705</f>
        <v>7425.6102</v>
      </c>
      <c r="O661" s="31">
        <f t="shared" si="207"/>
        <v>5579.30965</v>
      </c>
      <c r="P661" s="31">
        <f t="shared" si="207"/>
        <v>6967.071</v>
      </c>
      <c r="Q661" s="31">
        <f t="shared" si="207"/>
        <v>6844.77858</v>
      </c>
      <c r="R661" s="31">
        <f t="shared" si="207"/>
        <v>6154.599999999999</v>
      </c>
      <c r="S661" s="31">
        <f t="shared" si="207"/>
        <v>6154.599999999999</v>
      </c>
      <c r="T661" s="38"/>
    </row>
    <row r="662" spans="1:20" s="50" customFormat="1" ht="21">
      <c r="A662" s="245" t="s">
        <v>53</v>
      </c>
      <c r="B662" s="224" t="s">
        <v>755</v>
      </c>
      <c r="C662" s="69" t="s">
        <v>20</v>
      </c>
      <c r="D662" s="39"/>
      <c r="E662" s="39"/>
      <c r="F662" s="39"/>
      <c r="G662" s="39"/>
      <c r="H662" s="31">
        <f>H664</f>
        <v>4984.011</v>
      </c>
      <c r="I662" s="31">
        <f>I664</f>
        <v>4890.791000000001</v>
      </c>
      <c r="J662" s="31">
        <f>J664</f>
        <v>5525</v>
      </c>
      <c r="K662" s="31">
        <f aca="true" t="shared" si="208" ref="K662:R662">K664</f>
        <v>830.41458</v>
      </c>
      <c r="L662" s="31">
        <f t="shared" si="208"/>
        <v>5573</v>
      </c>
      <c r="M662" s="31">
        <f t="shared" si="208"/>
        <v>2350.57505</v>
      </c>
      <c r="N662" s="31">
        <f t="shared" si="208"/>
        <v>5703.795</v>
      </c>
      <c r="O662" s="31">
        <f t="shared" si="208"/>
        <v>4274.34065</v>
      </c>
      <c r="P662" s="31">
        <f t="shared" si="208"/>
        <v>5545.295</v>
      </c>
      <c r="Q662" s="31">
        <f t="shared" si="208"/>
        <v>5509.80958</v>
      </c>
      <c r="R662" s="31">
        <f t="shared" si="208"/>
        <v>5684.599999999999</v>
      </c>
      <c r="S662" s="31">
        <f t="shared" si="188"/>
        <v>5684.599999999999</v>
      </c>
      <c r="T662" s="38"/>
    </row>
    <row r="663" spans="1:20" s="50" customFormat="1" ht="12.75">
      <c r="A663" s="245"/>
      <c r="B663" s="225"/>
      <c r="C663" s="69" t="s">
        <v>29</v>
      </c>
      <c r="D663" s="39"/>
      <c r="E663" s="39"/>
      <c r="F663" s="39"/>
      <c r="G663" s="39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8"/>
    </row>
    <row r="664" spans="1:20" s="50" customFormat="1" ht="21">
      <c r="A664" s="245"/>
      <c r="B664" s="226"/>
      <c r="C664" s="69" t="s">
        <v>107</v>
      </c>
      <c r="D664" s="39" t="s">
        <v>98</v>
      </c>
      <c r="E664" s="39" t="s">
        <v>86</v>
      </c>
      <c r="F664" s="39" t="s">
        <v>86</v>
      </c>
      <c r="G664" s="39" t="s">
        <v>86</v>
      </c>
      <c r="H664" s="31">
        <f aca="true" t="shared" si="209" ref="H664:R664">H671+H674+H677+H680+H668+H684+H665</f>
        <v>4984.011</v>
      </c>
      <c r="I664" s="31">
        <f t="shared" si="209"/>
        <v>4890.791000000001</v>
      </c>
      <c r="J664" s="31">
        <f t="shared" si="209"/>
        <v>5525</v>
      </c>
      <c r="K664" s="31">
        <f t="shared" si="209"/>
        <v>830.41458</v>
      </c>
      <c r="L664" s="31">
        <f t="shared" si="209"/>
        <v>5573</v>
      </c>
      <c r="M664" s="31">
        <f t="shared" si="209"/>
        <v>2350.57505</v>
      </c>
      <c r="N664" s="31">
        <f t="shared" si="209"/>
        <v>5703.795</v>
      </c>
      <c r="O664" s="31">
        <f t="shared" si="209"/>
        <v>4274.34065</v>
      </c>
      <c r="P664" s="31">
        <f t="shared" si="209"/>
        <v>5545.295</v>
      </c>
      <c r="Q664" s="31">
        <f t="shared" si="209"/>
        <v>5509.80958</v>
      </c>
      <c r="R664" s="31">
        <f t="shared" si="209"/>
        <v>5684.599999999999</v>
      </c>
      <c r="S664" s="31">
        <f t="shared" si="188"/>
        <v>5684.599999999999</v>
      </c>
      <c r="T664" s="38"/>
    </row>
    <row r="665" spans="1:21" s="50" customFormat="1" ht="22.5" customHeight="1">
      <c r="A665" s="236" t="s">
        <v>299</v>
      </c>
      <c r="B665" s="224" t="s">
        <v>938</v>
      </c>
      <c r="C665" s="69" t="s">
        <v>20</v>
      </c>
      <c r="D665" s="39" t="s">
        <v>98</v>
      </c>
      <c r="E665" s="39" t="s">
        <v>45</v>
      </c>
      <c r="F665" s="39" t="s">
        <v>937</v>
      </c>
      <c r="G665" s="39"/>
      <c r="H665" s="31">
        <f>H667</f>
        <v>0</v>
      </c>
      <c r="I665" s="31">
        <f>I667</f>
        <v>0</v>
      </c>
      <c r="J665" s="31">
        <f aca="true" t="shared" si="210" ref="J665:R665">J667</f>
        <v>0</v>
      </c>
      <c r="K665" s="31">
        <f t="shared" si="210"/>
        <v>0</v>
      </c>
      <c r="L665" s="31">
        <f t="shared" si="210"/>
        <v>0</v>
      </c>
      <c r="M665" s="31">
        <f t="shared" si="210"/>
        <v>0</v>
      </c>
      <c r="N665" s="31">
        <f t="shared" si="210"/>
        <v>0</v>
      </c>
      <c r="O665" s="31">
        <f t="shared" si="210"/>
        <v>0</v>
      </c>
      <c r="P665" s="31">
        <f t="shared" si="210"/>
        <v>31.5</v>
      </c>
      <c r="Q665" s="31">
        <f t="shared" si="210"/>
        <v>31.5</v>
      </c>
      <c r="R665" s="31">
        <f t="shared" si="210"/>
        <v>0</v>
      </c>
      <c r="S665" s="31">
        <f t="shared" si="188"/>
        <v>0</v>
      </c>
      <c r="T665" s="38"/>
      <c r="U665" s="50">
        <v>31</v>
      </c>
    </row>
    <row r="666" spans="1:20" s="50" customFormat="1" ht="12.75">
      <c r="A666" s="237"/>
      <c r="B666" s="225"/>
      <c r="C666" s="67" t="s">
        <v>29</v>
      </c>
      <c r="D666" s="49"/>
      <c r="E666" s="49"/>
      <c r="F666" s="49"/>
      <c r="G666" s="49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1"/>
      <c r="T666" s="38"/>
    </row>
    <row r="667" spans="1:20" s="50" customFormat="1" ht="22.5">
      <c r="A667" s="238"/>
      <c r="B667" s="226"/>
      <c r="C667" s="67" t="s">
        <v>107</v>
      </c>
      <c r="D667" s="49"/>
      <c r="E667" s="49"/>
      <c r="F667" s="49"/>
      <c r="G667" s="49" t="s">
        <v>128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31.5</v>
      </c>
      <c r="Q667" s="30">
        <v>31.5</v>
      </c>
      <c r="R667" s="30">
        <v>0</v>
      </c>
      <c r="S667" s="31">
        <f t="shared" si="188"/>
        <v>0</v>
      </c>
      <c r="T667" s="38"/>
    </row>
    <row r="668" spans="1:20" s="50" customFormat="1" ht="22.5" customHeight="1">
      <c r="A668" s="236" t="s">
        <v>244</v>
      </c>
      <c r="B668" s="224" t="s">
        <v>657</v>
      </c>
      <c r="C668" s="69" t="s">
        <v>20</v>
      </c>
      <c r="D668" s="39" t="s">
        <v>98</v>
      </c>
      <c r="E668" s="39" t="s">
        <v>45</v>
      </c>
      <c r="F668" s="39" t="s">
        <v>324</v>
      </c>
      <c r="G668" s="39"/>
      <c r="H668" s="31">
        <f>H670</f>
        <v>44.1</v>
      </c>
      <c r="I668" s="31">
        <f>I670</f>
        <v>44.1</v>
      </c>
      <c r="J668" s="31">
        <f aca="true" t="shared" si="211" ref="J668:R668">J670</f>
        <v>0</v>
      </c>
      <c r="K668" s="31">
        <f t="shared" si="211"/>
        <v>0</v>
      </c>
      <c r="L668" s="31">
        <f t="shared" si="211"/>
        <v>0</v>
      </c>
      <c r="M668" s="31">
        <f t="shared" si="211"/>
        <v>0</v>
      </c>
      <c r="N668" s="31">
        <f t="shared" si="211"/>
        <v>0</v>
      </c>
      <c r="O668" s="31">
        <f t="shared" si="211"/>
        <v>0</v>
      </c>
      <c r="P668" s="31">
        <f t="shared" si="211"/>
        <v>0</v>
      </c>
      <c r="Q668" s="31">
        <f t="shared" si="211"/>
        <v>0</v>
      </c>
      <c r="R668" s="31">
        <f t="shared" si="211"/>
        <v>0</v>
      </c>
      <c r="S668" s="31">
        <f t="shared" si="188"/>
        <v>0</v>
      </c>
      <c r="T668" s="38"/>
    </row>
    <row r="669" spans="1:20" s="50" customFormat="1" ht="12.75">
      <c r="A669" s="237"/>
      <c r="B669" s="225"/>
      <c r="C669" s="67" t="s">
        <v>29</v>
      </c>
      <c r="D669" s="49"/>
      <c r="E669" s="49"/>
      <c r="F669" s="49"/>
      <c r="G669" s="49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1"/>
      <c r="T669" s="38"/>
    </row>
    <row r="670" spans="1:20" s="50" customFormat="1" ht="22.5">
      <c r="A670" s="238"/>
      <c r="B670" s="226"/>
      <c r="C670" s="67" t="s">
        <v>107</v>
      </c>
      <c r="D670" s="49"/>
      <c r="E670" s="49"/>
      <c r="F670" s="49"/>
      <c r="G670" s="49" t="s">
        <v>128</v>
      </c>
      <c r="H670" s="30">
        <v>44.1</v>
      </c>
      <c r="I670" s="30">
        <v>44.1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1">
        <f t="shared" si="188"/>
        <v>0</v>
      </c>
      <c r="T670" s="38"/>
    </row>
    <row r="671" spans="1:20" s="50" customFormat="1" ht="33.75" customHeight="1">
      <c r="A671" s="253" t="s">
        <v>300</v>
      </c>
      <c r="B671" s="224" t="s">
        <v>303</v>
      </c>
      <c r="C671" s="69" t="s">
        <v>20</v>
      </c>
      <c r="D671" s="39" t="s">
        <v>98</v>
      </c>
      <c r="E671" s="39" t="s">
        <v>45</v>
      </c>
      <c r="F671" s="39" t="s">
        <v>140</v>
      </c>
      <c r="G671" s="39"/>
      <c r="H671" s="31">
        <f>H673</f>
        <v>596.3</v>
      </c>
      <c r="I671" s="31">
        <f aca="true" t="shared" si="212" ref="I671:R671">I673</f>
        <v>596.3</v>
      </c>
      <c r="J671" s="31">
        <f t="shared" si="212"/>
        <v>0</v>
      </c>
      <c r="K671" s="31">
        <f t="shared" si="212"/>
        <v>0</v>
      </c>
      <c r="L671" s="31">
        <f t="shared" si="212"/>
        <v>0</v>
      </c>
      <c r="M671" s="31">
        <f t="shared" si="212"/>
        <v>0</v>
      </c>
      <c r="N671" s="31">
        <f t="shared" si="212"/>
        <v>0</v>
      </c>
      <c r="O671" s="31">
        <f t="shared" si="212"/>
        <v>0</v>
      </c>
      <c r="P671" s="31">
        <f t="shared" si="212"/>
        <v>0</v>
      </c>
      <c r="Q671" s="31">
        <f t="shared" si="212"/>
        <v>0</v>
      </c>
      <c r="R671" s="31">
        <f t="shared" si="212"/>
        <v>0</v>
      </c>
      <c r="S671" s="31">
        <f t="shared" si="188"/>
        <v>0</v>
      </c>
      <c r="T671" s="38"/>
    </row>
    <row r="672" spans="1:20" s="50" customFormat="1" ht="12.75">
      <c r="A672" s="253"/>
      <c r="B672" s="225"/>
      <c r="C672" s="67" t="s">
        <v>29</v>
      </c>
      <c r="D672" s="49"/>
      <c r="E672" s="49"/>
      <c r="F672" s="49"/>
      <c r="G672" s="49"/>
      <c r="H672" s="30"/>
      <c r="I672" s="30"/>
      <c r="J672" s="79"/>
      <c r="K672" s="30"/>
      <c r="L672" s="79"/>
      <c r="M672" s="79"/>
      <c r="N672" s="30"/>
      <c r="O672" s="30"/>
      <c r="P672" s="30"/>
      <c r="Q672" s="30"/>
      <c r="R672" s="30"/>
      <c r="S672" s="31"/>
      <c r="T672" s="38"/>
    </row>
    <row r="673" spans="1:20" s="50" customFormat="1" ht="18" customHeight="1">
      <c r="A673" s="253"/>
      <c r="B673" s="225"/>
      <c r="C673" s="98" t="s">
        <v>107</v>
      </c>
      <c r="D673" s="63"/>
      <c r="E673" s="63"/>
      <c r="F673" s="63"/>
      <c r="G673" s="49" t="s">
        <v>128</v>
      </c>
      <c r="H673" s="30">
        <v>596.3</v>
      </c>
      <c r="I673" s="30">
        <v>596.3</v>
      </c>
      <c r="J673" s="79">
        <v>0</v>
      </c>
      <c r="K673" s="30">
        <v>0</v>
      </c>
      <c r="L673" s="79">
        <v>0</v>
      </c>
      <c r="M673" s="79">
        <v>0</v>
      </c>
      <c r="N673" s="79">
        <v>0</v>
      </c>
      <c r="O673" s="79">
        <v>0</v>
      </c>
      <c r="P673" s="30">
        <v>0</v>
      </c>
      <c r="Q673" s="30">
        <v>0</v>
      </c>
      <c r="R673" s="30">
        <v>0</v>
      </c>
      <c r="S673" s="31">
        <f t="shared" si="188"/>
        <v>0</v>
      </c>
      <c r="T673" s="38"/>
    </row>
    <row r="674" spans="1:21" s="50" customFormat="1" ht="21">
      <c r="A674" s="236" t="s">
        <v>301</v>
      </c>
      <c r="B674" s="224" t="s">
        <v>719</v>
      </c>
      <c r="C674" s="69" t="s">
        <v>20</v>
      </c>
      <c r="D674" s="39" t="s">
        <v>98</v>
      </c>
      <c r="E674" s="39" t="s">
        <v>45</v>
      </c>
      <c r="F674" s="39" t="s">
        <v>141</v>
      </c>
      <c r="G674" s="39"/>
      <c r="H674" s="31">
        <f>H676</f>
        <v>4197.82</v>
      </c>
      <c r="I674" s="31">
        <f>I676</f>
        <v>4104.6</v>
      </c>
      <c r="J674" s="31">
        <f aca="true" t="shared" si="213" ref="J674:R674">J676</f>
        <v>4785.5</v>
      </c>
      <c r="K674" s="31">
        <f t="shared" si="213"/>
        <v>830.41458</v>
      </c>
      <c r="L674" s="31">
        <f t="shared" si="213"/>
        <v>4785.5</v>
      </c>
      <c r="M674" s="31">
        <f t="shared" si="213"/>
        <v>2218.18505</v>
      </c>
      <c r="N674" s="31">
        <f t="shared" si="213"/>
        <v>4785.5</v>
      </c>
      <c r="O674" s="31">
        <f t="shared" si="213"/>
        <v>3485.74565</v>
      </c>
      <c r="P674" s="31">
        <f t="shared" si="213"/>
        <v>4578.463</v>
      </c>
      <c r="Q674" s="31">
        <f t="shared" si="213"/>
        <v>4542.97758</v>
      </c>
      <c r="R674" s="31">
        <f t="shared" si="213"/>
        <v>4974.7</v>
      </c>
      <c r="S674" s="31">
        <f t="shared" si="188"/>
        <v>4974.7</v>
      </c>
      <c r="T674" s="38"/>
      <c r="U674" s="50">
        <v>30</v>
      </c>
    </row>
    <row r="675" spans="1:20" s="50" customFormat="1" ht="12.75">
      <c r="A675" s="237"/>
      <c r="B675" s="225"/>
      <c r="C675" s="67" t="s">
        <v>29</v>
      </c>
      <c r="D675" s="49"/>
      <c r="E675" s="49"/>
      <c r="F675" s="49"/>
      <c r="G675" s="49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1"/>
      <c r="T675" s="38"/>
    </row>
    <row r="676" spans="1:20" s="50" customFormat="1" ht="22.5">
      <c r="A676" s="238"/>
      <c r="B676" s="226"/>
      <c r="C676" s="67" t="s">
        <v>107</v>
      </c>
      <c r="D676" s="49"/>
      <c r="E676" s="49"/>
      <c r="F676" s="49"/>
      <c r="G676" s="49" t="s">
        <v>128</v>
      </c>
      <c r="H676" s="30">
        <v>4197.82</v>
      </c>
      <c r="I676" s="30">
        <v>4104.6</v>
      </c>
      <c r="J676" s="30">
        <v>4785.5</v>
      </c>
      <c r="K676" s="30">
        <v>830.41458</v>
      </c>
      <c r="L676" s="30">
        <v>4785.5</v>
      </c>
      <c r="M676" s="30">
        <v>2218.18505</v>
      </c>
      <c r="N676" s="30">
        <v>4785.5</v>
      </c>
      <c r="O676" s="30">
        <v>3485.74565</v>
      </c>
      <c r="P676" s="30">
        <v>4578.463</v>
      </c>
      <c r="Q676" s="30">
        <v>4542.97758</v>
      </c>
      <c r="R676" s="30">
        <v>4974.7</v>
      </c>
      <c r="S676" s="31">
        <f t="shared" si="188"/>
        <v>4974.7</v>
      </c>
      <c r="T676" s="38"/>
    </row>
    <row r="677" spans="1:21" s="50" customFormat="1" ht="21">
      <c r="A677" s="236" t="s">
        <v>436</v>
      </c>
      <c r="B677" s="224" t="s">
        <v>719</v>
      </c>
      <c r="C677" s="69" t="s">
        <v>20</v>
      </c>
      <c r="D677" s="39" t="s">
        <v>98</v>
      </c>
      <c r="E677" s="39" t="s">
        <v>45</v>
      </c>
      <c r="F677" s="39" t="s">
        <v>142</v>
      </c>
      <c r="G677" s="39"/>
      <c r="H677" s="31">
        <f>H679</f>
        <v>26.491</v>
      </c>
      <c r="I677" s="31">
        <f>I679</f>
        <v>26.491</v>
      </c>
      <c r="J677" s="31">
        <f aca="true" t="shared" si="214" ref="J677:R677">J679</f>
        <v>20</v>
      </c>
      <c r="K677" s="31">
        <f t="shared" si="214"/>
        <v>0</v>
      </c>
      <c r="L677" s="31">
        <f t="shared" si="214"/>
        <v>68</v>
      </c>
      <c r="M677" s="31">
        <f t="shared" si="214"/>
        <v>26.18</v>
      </c>
      <c r="N677" s="31">
        <f t="shared" si="214"/>
        <v>68</v>
      </c>
      <c r="O677" s="31">
        <f t="shared" si="214"/>
        <v>26.18</v>
      </c>
      <c r="P677" s="31">
        <f t="shared" si="214"/>
        <v>85.037</v>
      </c>
      <c r="Q677" s="31">
        <f t="shared" si="214"/>
        <v>85.037</v>
      </c>
      <c r="R677" s="31">
        <f t="shared" si="214"/>
        <v>28</v>
      </c>
      <c r="S677" s="31">
        <f t="shared" si="188"/>
        <v>28</v>
      </c>
      <c r="T677" s="38"/>
      <c r="U677" s="50">
        <v>29</v>
      </c>
    </row>
    <row r="678" spans="1:20" s="50" customFormat="1" ht="12.75">
      <c r="A678" s="237"/>
      <c r="B678" s="225"/>
      <c r="C678" s="67" t="s">
        <v>29</v>
      </c>
      <c r="D678" s="49"/>
      <c r="E678" s="49"/>
      <c r="F678" s="49"/>
      <c r="G678" s="49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1"/>
      <c r="T678" s="38"/>
    </row>
    <row r="679" spans="1:20" s="50" customFormat="1" ht="22.5">
      <c r="A679" s="238"/>
      <c r="B679" s="226"/>
      <c r="C679" s="67" t="s">
        <v>107</v>
      </c>
      <c r="D679" s="49"/>
      <c r="E679" s="49"/>
      <c r="F679" s="49"/>
      <c r="G679" s="49" t="s">
        <v>128</v>
      </c>
      <c r="H679" s="30">
        <v>26.491</v>
      </c>
      <c r="I679" s="30">
        <v>26.491</v>
      </c>
      <c r="J679" s="30">
        <v>20</v>
      </c>
      <c r="K679" s="30">
        <v>0</v>
      </c>
      <c r="L679" s="30">
        <v>68</v>
      </c>
      <c r="M679" s="30">
        <v>26.18</v>
      </c>
      <c r="N679" s="30">
        <v>68</v>
      </c>
      <c r="O679" s="30">
        <v>26.18</v>
      </c>
      <c r="P679" s="30">
        <v>85.037</v>
      </c>
      <c r="Q679" s="30">
        <v>85.037</v>
      </c>
      <c r="R679" s="30">
        <v>28</v>
      </c>
      <c r="S679" s="31">
        <f aca="true" t="shared" si="215" ref="S679:S741">R679</f>
        <v>28</v>
      </c>
      <c r="T679" s="38"/>
    </row>
    <row r="680" spans="1:21" s="50" customFormat="1" ht="21" customHeight="1">
      <c r="A680" s="236" t="s">
        <v>437</v>
      </c>
      <c r="B680" s="224" t="s">
        <v>51</v>
      </c>
      <c r="C680" s="69" t="s">
        <v>20</v>
      </c>
      <c r="D680" s="39" t="s">
        <v>98</v>
      </c>
      <c r="E680" s="39" t="s">
        <v>45</v>
      </c>
      <c r="F680" s="39" t="s">
        <v>143</v>
      </c>
      <c r="G680" s="39"/>
      <c r="H680" s="31">
        <f aca="true" t="shared" si="216" ref="H680:M680">H682+H683</f>
        <v>119.3</v>
      </c>
      <c r="I680" s="31">
        <f t="shared" si="216"/>
        <v>119.3</v>
      </c>
      <c r="J680" s="31">
        <f t="shared" si="216"/>
        <v>719.5</v>
      </c>
      <c r="K680" s="31">
        <f t="shared" si="216"/>
        <v>0</v>
      </c>
      <c r="L680" s="31">
        <f t="shared" si="216"/>
        <v>719.5</v>
      </c>
      <c r="M680" s="31">
        <f t="shared" si="216"/>
        <v>106.21000000000001</v>
      </c>
      <c r="N680" s="31">
        <f>N682+N683</f>
        <v>719.5</v>
      </c>
      <c r="O680" s="31">
        <f>O682+O683</f>
        <v>631.6199999999999</v>
      </c>
      <c r="P680" s="31">
        <f>P682+P683</f>
        <v>719.5</v>
      </c>
      <c r="Q680" s="31">
        <f>Q682+Q683</f>
        <v>719.5</v>
      </c>
      <c r="R680" s="31">
        <f>R682+R683</f>
        <v>681.9</v>
      </c>
      <c r="S680" s="31">
        <f t="shared" si="215"/>
        <v>681.9</v>
      </c>
      <c r="T680" s="38"/>
      <c r="U680" s="50">
        <v>28</v>
      </c>
    </row>
    <row r="681" spans="1:20" s="50" customFormat="1" ht="12.75">
      <c r="A681" s="237"/>
      <c r="B681" s="225"/>
      <c r="C681" s="67" t="s">
        <v>29</v>
      </c>
      <c r="D681" s="49"/>
      <c r="E681" s="49"/>
      <c r="F681" s="49"/>
      <c r="G681" s="49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1"/>
      <c r="T681" s="38"/>
    </row>
    <row r="682" spans="1:20" s="50" customFormat="1" ht="22.5" customHeight="1">
      <c r="A682" s="237"/>
      <c r="B682" s="225"/>
      <c r="C682" s="222" t="s">
        <v>107</v>
      </c>
      <c r="D682" s="230"/>
      <c r="E682" s="230"/>
      <c r="F682" s="230"/>
      <c r="G682" s="49" t="s">
        <v>128</v>
      </c>
      <c r="H682" s="30">
        <v>119.3</v>
      </c>
      <c r="I682" s="30">
        <v>119.3</v>
      </c>
      <c r="J682" s="30">
        <v>661.94</v>
      </c>
      <c r="K682" s="30">
        <v>0</v>
      </c>
      <c r="L682" s="30">
        <v>661.94</v>
      </c>
      <c r="M682" s="30">
        <v>48.65</v>
      </c>
      <c r="N682" s="30">
        <v>661.94</v>
      </c>
      <c r="O682" s="30">
        <v>574.06</v>
      </c>
      <c r="P682" s="30">
        <v>577.94</v>
      </c>
      <c r="Q682" s="30">
        <v>577.94</v>
      </c>
      <c r="R682" s="30">
        <f>136.4+545.5</f>
        <v>681.9</v>
      </c>
      <c r="S682" s="31">
        <f t="shared" si="215"/>
        <v>681.9</v>
      </c>
      <c r="T682" s="38"/>
    </row>
    <row r="683" spans="1:20" s="50" customFormat="1" ht="12.75">
      <c r="A683" s="238"/>
      <c r="B683" s="226"/>
      <c r="C683" s="223"/>
      <c r="D683" s="231"/>
      <c r="E683" s="231"/>
      <c r="F683" s="231"/>
      <c r="G683" s="49" t="s">
        <v>129</v>
      </c>
      <c r="H683" s="30">
        <v>0</v>
      </c>
      <c r="I683" s="30">
        <v>0</v>
      </c>
      <c r="J683" s="30">
        <v>57.56</v>
      </c>
      <c r="K683" s="30">
        <v>0</v>
      </c>
      <c r="L683" s="30">
        <v>57.56</v>
      </c>
      <c r="M683" s="30">
        <v>57.56</v>
      </c>
      <c r="N683" s="30">
        <v>57.56</v>
      </c>
      <c r="O683" s="30">
        <v>57.56</v>
      </c>
      <c r="P683" s="30">
        <v>141.56</v>
      </c>
      <c r="Q683" s="30">
        <v>141.56</v>
      </c>
      <c r="R683" s="30">
        <v>0</v>
      </c>
      <c r="S683" s="31">
        <f t="shared" si="215"/>
        <v>0</v>
      </c>
      <c r="T683" s="38"/>
    </row>
    <row r="684" spans="1:21" s="50" customFormat="1" ht="21">
      <c r="A684" s="236" t="s">
        <v>438</v>
      </c>
      <c r="B684" s="224" t="s">
        <v>918</v>
      </c>
      <c r="C684" s="69" t="s">
        <v>20</v>
      </c>
      <c r="D684" s="39" t="s">
        <v>98</v>
      </c>
      <c r="E684" s="39" t="s">
        <v>45</v>
      </c>
      <c r="F684" s="39" t="s">
        <v>917</v>
      </c>
      <c r="G684" s="39"/>
      <c r="H684" s="31">
        <f>H686</f>
        <v>0</v>
      </c>
      <c r="I684" s="31">
        <f>I686</f>
        <v>0</v>
      </c>
      <c r="J684" s="31">
        <f aca="true" t="shared" si="217" ref="J684:R684">J686</f>
        <v>0</v>
      </c>
      <c r="K684" s="31">
        <f t="shared" si="217"/>
        <v>0</v>
      </c>
      <c r="L684" s="31">
        <f t="shared" si="217"/>
        <v>0</v>
      </c>
      <c r="M684" s="31">
        <f t="shared" si="217"/>
        <v>0</v>
      </c>
      <c r="N684" s="31">
        <f t="shared" si="217"/>
        <v>130.795</v>
      </c>
      <c r="O684" s="31">
        <f t="shared" si="217"/>
        <v>130.795</v>
      </c>
      <c r="P684" s="31">
        <f t="shared" si="217"/>
        <v>130.795</v>
      </c>
      <c r="Q684" s="31">
        <f t="shared" si="217"/>
        <v>130.795</v>
      </c>
      <c r="R684" s="31">
        <f t="shared" si="217"/>
        <v>0</v>
      </c>
      <c r="S684" s="31">
        <f t="shared" si="215"/>
        <v>0</v>
      </c>
      <c r="T684" s="38"/>
      <c r="U684" s="50">
        <v>27</v>
      </c>
    </row>
    <row r="685" spans="1:20" s="50" customFormat="1" ht="12.75">
      <c r="A685" s="237"/>
      <c r="B685" s="225"/>
      <c r="C685" s="67" t="s">
        <v>29</v>
      </c>
      <c r="D685" s="49"/>
      <c r="E685" s="49"/>
      <c r="F685" s="49"/>
      <c r="G685" s="49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1"/>
      <c r="T685" s="38"/>
    </row>
    <row r="686" spans="1:20" s="50" customFormat="1" ht="22.5">
      <c r="A686" s="238"/>
      <c r="B686" s="226"/>
      <c r="C686" s="67" t="s">
        <v>107</v>
      </c>
      <c r="D686" s="49"/>
      <c r="E686" s="49"/>
      <c r="F686" s="49"/>
      <c r="G686" s="49" t="s">
        <v>129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130.795</v>
      </c>
      <c r="O686" s="30">
        <v>130.795</v>
      </c>
      <c r="P686" s="30">
        <v>130.795</v>
      </c>
      <c r="Q686" s="30">
        <v>130.795</v>
      </c>
      <c r="R686" s="30">
        <v>0</v>
      </c>
      <c r="S686" s="31">
        <f t="shared" si="215"/>
        <v>0</v>
      </c>
      <c r="T686" s="38"/>
    </row>
    <row r="687" spans="1:20" s="50" customFormat="1" ht="24" customHeight="1">
      <c r="A687" s="245" t="s">
        <v>167</v>
      </c>
      <c r="B687" s="224" t="s">
        <v>720</v>
      </c>
      <c r="C687" s="69" t="s">
        <v>20</v>
      </c>
      <c r="D687" s="39"/>
      <c r="E687" s="39"/>
      <c r="F687" s="39"/>
      <c r="G687" s="39"/>
      <c r="H687" s="31">
        <f>H689</f>
        <v>461.82</v>
      </c>
      <c r="I687" s="31">
        <f>I689</f>
        <v>461.82</v>
      </c>
      <c r="J687" s="31">
        <f aca="true" t="shared" si="218" ref="J687:R687">J689</f>
        <v>470.0392</v>
      </c>
      <c r="K687" s="31">
        <f t="shared" si="218"/>
        <v>23.192999999999998</v>
      </c>
      <c r="L687" s="31">
        <f t="shared" si="218"/>
        <v>670.0391999999999</v>
      </c>
      <c r="M687" s="31">
        <f t="shared" si="218"/>
        <v>29.193</v>
      </c>
      <c r="N687" s="31">
        <f t="shared" si="218"/>
        <v>670.0391999999999</v>
      </c>
      <c r="O687" s="31">
        <f t="shared" si="218"/>
        <v>253.19299999999998</v>
      </c>
      <c r="P687" s="31">
        <f t="shared" si="218"/>
        <v>370</v>
      </c>
      <c r="Q687" s="31">
        <f t="shared" si="218"/>
        <v>283.193</v>
      </c>
      <c r="R687" s="31">
        <f t="shared" si="218"/>
        <v>470</v>
      </c>
      <c r="S687" s="31">
        <f t="shared" si="215"/>
        <v>470</v>
      </c>
      <c r="T687" s="38"/>
    </row>
    <row r="688" spans="1:20" s="50" customFormat="1" ht="12.75">
      <c r="A688" s="245"/>
      <c r="B688" s="225"/>
      <c r="C688" s="67" t="s">
        <v>29</v>
      </c>
      <c r="D688" s="49"/>
      <c r="E688" s="49"/>
      <c r="F688" s="49"/>
      <c r="G688" s="49"/>
      <c r="H688" s="30"/>
      <c r="I688" s="30"/>
      <c r="J688" s="79"/>
      <c r="K688" s="30"/>
      <c r="L688" s="30"/>
      <c r="M688" s="30"/>
      <c r="N688" s="30"/>
      <c r="O688" s="30"/>
      <c r="P688" s="30"/>
      <c r="Q688" s="30"/>
      <c r="R688" s="30"/>
      <c r="S688" s="31"/>
      <c r="T688" s="38"/>
    </row>
    <row r="689" spans="1:20" s="50" customFormat="1" ht="22.5">
      <c r="A689" s="245"/>
      <c r="B689" s="226"/>
      <c r="C689" s="67" t="s">
        <v>107</v>
      </c>
      <c r="D689" s="39" t="s">
        <v>98</v>
      </c>
      <c r="E689" s="39" t="s">
        <v>86</v>
      </c>
      <c r="F689" s="39" t="s">
        <v>86</v>
      </c>
      <c r="G689" s="39" t="s">
        <v>86</v>
      </c>
      <c r="H689" s="31">
        <f aca="true" t="shared" si="219" ref="H689:O689">H690+H698+H701</f>
        <v>461.82</v>
      </c>
      <c r="I689" s="31">
        <f t="shared" si="219"/>
        <v>461.82</v>
      </c>
      <c r="J689" s="31">
        <f t="shared" si="219"/>
        <v>470.0392</v>
      </c>
      <c r="K689" s="31">
        <f t="shared" si="219"/>
        <v>23.192999999999998</v>
      </c>
      <c r="L689" s="31">
        <f t="shared" si="219"/>
        <v>670.0391999999999</v>
      </c>
      <c r="M689" s="31">
        <f t="shared" si="219"/>
        <v>29.193</v>
      </c>
      <c r="N689" s="31">
        <f t="shared" si="219"/>
        <v>670.0391999999999</v>
      </c>
      <c r="O689" s="31">
        <f t="shared" si="219"/>
        <v>253.19299999999998</v>
      </c>
      <c r="P689" s="31">
        <f>P690+P698+P701</f>
        <v>370</v>
      </c>
      <c r="Q689" s="31">
        <f>Q690+Q698+Q701</f>
        <v>283.193</v>
      </c>
      <c r="R689" s="31">
        <f>R690+R698+R701</f>
        <v>470</v>
      </c>
      <c r="S689" s="31">
        <f t="shared" si="215"/>
        <v>470</v>
      </c>
      <c r="T689" s="38"/>
    </row>
    <row r="690" spans="1:21" s="50" customFormat="1" ht="24" customHeight="1">
      <c r="A690" s="224" t="s">
        <v>299</v>
      </c>
      <c r="B690" s="224" t="s">
        <v>721</v>
      </c>
      <c r="C690" s="69" t="s">
        <v>20</v>
      </c>
      <c r="D690" s="39" t="s">
        <v>98</v>
      </c>
      <c r="E690" s="39" t="s">
        <v>45</v>
      </c>
      <c r="F690" s="39" t="s">
        <v>144</v>
      </c>
      <c r="G690" s="39"/>
      <c r="H690" s="31">
        <f aca="true" t="shared" si="220" ref="H690:O690">H692+H693+H694+H695+H696+H697</f>
        <v>75</v>
      </c>
      <c r="I690" s="31">
        <f t="shared" si="220"/>
        <v>75</v>
      </c>
      <c r="J690" s="31">
        <f t="shared" si="220"/>
        <v>150</v>
      </c>
      <c r="K690" s="31">
        <f t="shared" si="220"/>
        <v>23.192999999999998</v>
      </c>
      <c r="L690" s="31">
        <f>L692+L693+L694+L695+L696+L697</f>
        <v>670.0391999999999</v>
      </c>
      <c r="M690" s="31">
        <f t="shared" si="220"/>
        <v>29.193</v>
      </c>
      <c r="N690" s="31">
        <f t="shared" si="220"/>
        <v>150</v>
      </c>
      <c r="O690" s="31">
        <f t="shared" si="220"/>
        <v>53.193</v>
      </c>
      <c r="P690" s="31">
        <f>P692+P693+P694+P695+P696+P697</f>
        <v>150</v>
      </c>
      <c r="Q690" s="31">
        <f>Q692+Q693+Q694+Q695+Q696+Q697</f>
        <v>63.193</v>
      </c>
      <c r="R690" s="31">
        <f>R692+R693+R694+R695+R696+R697</f>
        <v>150</v>
      </c>
      <c r="S690" s="31">
        <f t="shared" si="215"/>
        <v>150</v>
      </c>
      <c r="T690" s="38"/>
      <c r="U690" s="50">
        <v>26</v>
      </c>
    </row>
    <row r="691" spans="1:20" s="50" customFormat="1" ht="12.75">
      <c r="A691" s="225"/>
      <c r="B691" s="225"/>
      <c r="C691" s="67" t="s">
        <v>29</v>
      </c>
      <c r="D691" s="49"/>
      <c r="E691" s="49"/>
      <c r="F691" s="49"/>
      <c r="G691" s="49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1"/>
      <c r="T691" s="38"/>
    </row>
    <row r="692" spans="1:20" s="50" customFormat="1" ht="15.75" customHeight="1">
      <c r="A692" s="225"/>
      <c r="B692" s="225"/>
      <c r="C692" s="222" t="s">
        <v>107</v>
      </c>
      <c r="D692" s="230"/>
      <c r="E692" s="230"/>
      <c r="F692" s="230"/>
      <c r="G692" s="49" t="s">
        <v>126</v>
      </c>
      <c r="H692" s="30">
        <v>20</v>
      </c>
      <c r="I692" s="30">
        <v>20</v>
      </c>
      <c r="J692" s="30">
        <v>30</v>
      </c>
      <c r="K692" s="30">
        <v>0</v>
      </c>
      <c r="L692" s="30">
        <v>30</v>
      </c>
      <c r="M692" s="30">
        <v>0</v>
      </c>
      <c r="N692" s="30">
        <v>30</v>
      </c>
      <c r="O692" s="30">
        <v>0</v>
      </c>
      <c r="P692" s="30">
        <v>24</v>
      </c>
      <c r="Q692" s="30">
        <v>0</v>
      </c>
      <c r="R692" s="30">
        <v>30</v>
      </c>
      <c r="S692" s="31">
        <f t="shared" si="215"/>
        <v>30</v>
      </c>
      <c r="T692" s="38"/>
    </row>
    <row r="693" spans="1:20" s="50" customFormat="1" ht="15" customHeight="1">
      <c r="A693" s="225"/>
      <c r="B693" s="225"/>
      <c r="C693" s="229"/>
      <c r="D693" s="232"/>
      <c r="E693" s="232"/>
      <c r="F693" s="232"/>
      <c r="G693" s="49" t="s">
        <v>101</v>
      </c>
      <c r="H693" s="30">
        <v>3.75</v>
      </c>
      <c r="I693" s="30">
        <v>3.75</v>
      </c>
      <c r="J693" s="30">
        <v>85</v>
      </c>
      <c r="K693" s="30">
        <v>11.193</v>
      </c>
      <c r="L693" s="30">
        <v>85</v>
      </c>
      <c r="M693" s="30">
        <v>17.193</v>
      </c>
      <c r="N693" s="30">
        <v>85</v>
      </c>
      <c r="O693" s="30">
        <v>23.193</v>
      </c>
      <c r="P693" s="30">
        <v>85</v>
      </c>
      <c r="Q693" s="30">
        <v>27.193</v>
      </c>
      <c r="R693" s="30">
        <v>90</v>
      </c>
      <c r="S693" s="31">
        <f t="shared" si="215"/>
        <v>90</v>
      </c>
      <c r="T693" s="38"/>
    </row>
    <row r="694" spans="1:20" s="50" customFormat="1" ht="12.75" customHeight="1">
      <c r="A694" s="225"/>
      <c r="B694" s="225"/>
      <c r="C694" s="229"/>
      <c r="D694" s="232"/>
      <c r="E694" s="232"/>
      <c r="F694" s="232"/>
      <c r="G694" s="49" t="s">
        <v>127</v>
      </c>
      <c r="H694" s="30">
        <v>51.25</v>
      </c>
      <c r="I694" s="30">
        <v>51.25</v>
      </c>
      <c r="J694" s="30">
        <v>30</v>
      </c>
      <c r="K694" s="30">
        <v>12</v>
      </c>
      <c r="L694" s="30">
        <v>30</v>
      </c>
      <c r="M694" s="30">
        <v>12</v>
      </c>
      <c r="N694" s="30">
        <v>30</v>
      </c>
      <c r="O694" s="30">
        <v>30</v>
      </c>
      <c r="P694" s="30">
        <v>36</v>
      </c>
      <c r="Q694" s="30">
        <v>36</v>
      </c>
      <c r="R694" s="30">
        <v>30</v>
      </c>
      <c r="S694" s="31">
        <f t="shared" si="215"/>
        <v>30</v>
      </c>
      <c r="T694" s="38"/>
    </row>
    <row r="695" spans="1:20" s="50" customFormat="1" ht="13.5" customHeight="1">
      <c r="A695" s="225"/>
      <c r="B695" s="225"/>
      <c r="C695" s="229"/>
      <c r="D695" s="232"/>
      <c r="E695" s="232"/>
      <c r="F695" s="232"/>
      <c r="G695" s="49" t="s">
        <v>119</v>
      </c>
      <c r="H695" s="30">
        <v>0</v>
      </c>
      <c r="I695" s="30">
        <v>0</v>
      </c>
      <c r="J695" s="30">
        <v>5</v>
      </c>
      <c r="K695" s="30">
        <v>0</v>
      </c>
      <c r="L695" s="30">
        <v>5</v>
      </c>
      <c r="M695" s="30">
        <v>0</v>
      </c>
      <c r="N695" s="30">
        <v>5</v>
      </c>
      <c r="O695" s="30">
        <v>0</v>
      </c>
      <c r="P695" s="30">
        <v>5</v>
      </c>
      <c r="Q695" s="30">
        <v>0</v>
      </c>
      <c r="R695" s="30">
        <v>0</v>
      </c>
      <c r="S695" s="31">
        <f t="shared" si="215"/>
        <v>0</v>
      </c>
      <c r="T695" s="38"/>
    </row>
    <row r="696" spans="1:20" s="50" customFormat="1" ht="12.75" customHeight="1">
      <c r="A696" s="225"/>
      <c r="B696" s="225"/>
      <c r="C696" s="229"/>
      <c r="D696" s="232"/>
      <c r="E696" s="232"/>
      <c r="F696" s="232"/>
      <c r="G696" s="49" t="s">
        <v>128</v>
      </c>
      <c r="H696" s="30">
        <v>0</v>
      </c>
      <c r="I696" s="30">
        <v>0</v>
      </c>
      <c r="J696" s="30">
        <v>0</v>
      </c>
      <c r="K696" s="30">
        <v>0</v>
      </c>
      <c r="L696" s="30">
        <v>300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1">
        <f t="shared" si="215"/>
        <v>0</v>
      </c>
      <c r="T696" s="38"/>
    </row>
    <row r="697" spans="1:20" s="50" customFormat="1" ht="13.5" customHeight="1">
      <c r="A697" s="226"/>
      <c r="B697" s="226"/>
      <c r="C697" s="223"/>
      <c r="D697" s="231"/>
      <c r="E697" s="231"/>
      <c r="F697" s="231"/>
      <c r="G697" s="49" t="s">
        <v>129</v>
      </c>
      <c r="H697" s="30">
        <v>0</v>
      </c>
      <c r="I697" s="30">
        <v>0</v>
      </c>
      <c r="J697" s="30">
        <v>0</v>
      </c>
      <c r="K697" s="30">
        <v>0</v>
      </c>
      <c r="L697" s="30">
        <v>220.0392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1">
        <f t="shared" si="215"/>
        <v>0</v>
      </c>
      <c r="T697" s="38"/>
    </row>
    <row r="698" spans="1:20" s="50" customFormat="1" ht="22.5" customHeight="1">
      <c r="A698" s="253" t="s">
        <v>244</v>
      </c>
      <c r="B698" s="224" t="s">
        <v>722</v>
      </c>
      <c r="C698" s="69" t="s">
        <v>20</v>
      </c>
      <c r="D698" s="39" t="s">
        <v>98</v>
      </c>
      <c r="E698" s="39" t="s">
        <v>45</v>
      </c>
      <c r="F698" s="39" t="s">
        <v>145</v>
      </c>
      <c r="G698" s="39"/>
      <c r="H698" s="31">
        <f>H700</f>
        <v>296.82</v>
      </c>
      <c r="I698" s="31">
        <f>I700</f>
        <v>296.82</v>
      </c>
      <c r="J698" s="31">
        <f aca="true" t="shared" si="221" ref="J698:R698">J700</f>
        <v>300</v>
      </c>
      <c r="K698" s="31">
        <f t="shared" si="221"/>
        <v>0</v>
      </c>
      <c r="L698" s="31">
        <f t="shared" si="221"/>
        <v>0</v>
      </c>
      <c r="M698" s="31">
        <f t="shared" si="221"/>
        <v>0</v>
      </c>
      <c r="N698" s="31">
        <f t="shared" si="221"/>
        <v>300</v>
      </c>
      <c r="O698" s="31">
        <f t="shared" si="221"/>
        <v>0</v>
      </c>
      <c r="P698" s="31">
        <f t="shared" si="221"/>
        <v>0</v>
      </c>
      <c r="Q698" s="31">
        <f t="shared" si="221"/>
        <v>0</v>
      </c>
      <c r="R698" s="31">
        <f t="shared" si="221"/>
        <v>300</v>
      </c>
      <c r="S698" s="31">
        <f t="shared" si="215"/>
        <v>300</v>
      </c>
      <c r="T698" s="38"/>
    </row>
    <row r="699" spans="1:20" s="50" customFormat="1" ht="12.75">
      <c r="A699" s="253"/>
      <c r="B699" s="225"/>
      <c r="C699" s="67" t="s">
        <v>29</v>
      </c>
      <c r="D699" s="49"/>
      <c r="E699" s="49"/>
      <c r="F699" s="49"/>
      <c r="G699" s="49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1"/>
      <c r="T699" s="38"/>
    </row>
    <row r="700" spans="1:20" s="50" customFormat="1" ht="22.5">
      <c r="A700" s="253"/>
      <c r="B700" s="226"/>
      <c r="C700" s="67" t="s">
        <v>107</v>
      </c>
      <c r="D700" s="49"/>
      <c r="E700" s="49"/>
      <c r="F700" s="49"/>
      <c r="G700" s="49" t="s">
        <v>128</v>
      </c>
      <c r="H700" s="30">
        <v>296.82</v>
      </c>
      <c r="I700" s="30">
        <v>296.82</v>
      </c>
      <c r="J700" s="30">
        <v>300</v>
      </c>
      <c r="K700" s="30">
        <v>0</v>
      </c>
      <c r="L700" s="30">
        <v>0</v>
      </c>
      <c r="M700" s="30">
        <v>0</v>
      </c>
      <c r="N700" s="30">
        <v>300</v>
      </c>
      <c r="O700" s="30">
        <v>0</v>
      </c>
      <c r="P700" s="30">
        <v>0</v>
      </c>
      <c r="Q700" s="30">
        <v>0</v>
      </c>
      <c r="R700" s="30">
        <v>300</v>
      </c>
      <c r="S700" s="31">
        <f t="shared" si="215"/>
        <v>300</v>
      </c>
      <c r="T700" s="38"/>
    </row>
    <row r="701" spans="1:21" s="50" customFormat="1" ht="21">
      <c r="A701" s="224" t="s">
        <v>300</v>
      </c>
      <c r="B701" s="224" t="s">
        <v>723</v>
      </c>
      <c r="C701" s="69" t="s">
        <v>20</v>
      </c>
      <c r="D701" s="39" t="s">
        <v>98</v>
      </c>
      <c r="E701" s="39" t="s">
        <v>45</v>
      </c>
      <c r="F701" s="39" t="s">
        <v>304</v>
      </c>
      <c r="G701" s="39"/>
      <c r="H701" s="31">
        <f aca="true" t="shared" si="222" ref="H701:Q701">H704+H703</f>
        <v>90</v>
      </c>
      <c r="I701" s="31">
        <f t="shared" si="222"/>
        <v>90</v>
      </c>
      <c r="J701" s="31">
        <f t="shared" si="222"/>
        <v>20.0392</v>
      </c>
      <c r="K701" s="31">
        <f t="shared" si="222"/>
        <v>0</v>
      </c>
      <c r="L701" s="31">
        <f t="shared" si="222"/>
        <v>0</v>
      </c>
      <c r="M701" s="31">
        <f t="shared" si="222"/>
        <v>0</v>
      </c>
      <c r="N701" s="31">
        <f t="shared" si="222"/>
        <v>220.0392</v>
      </c>
      <c r="O701" s="31">
        <f t="shared" si="222"/>
        <v>200</v>
      </c>
      <c r="P701" s="31">
        <f t="shared" si="222"/>
        <v>220</v>
      </c>
      <c r="Q701" s="31">
        <f t="shared" si="222"/>
        <v>220</v>
      </c>
      <c r="R701" s="31">
        <f>R704+R703</f>
        <v>20</v>
      </c>
      <c r="S701" s="31">
        <f>S704+S703</f>
        <v>20</v>
      </c>
      <c r="T701" s="38"/>
      <c r="U701" s="50">
        <v>25</v>
      </c>
    </row>
    <row r="702" spans="1:20" s="50" customFormat="1" ht="12.75">
      <c r="A702" s="225"/>
      <c r="B702" s="225"/>
      <c r="C702" s="67" t="s">
        <v>29</v>
      </c>
      <c r="D702" s="49"/>
      <c r="E702" s="49"/>
      <c r="F702" s="49"/>
      <c r="G702" s="49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1"/>
      <c r="T702" s="38"/>
    </row>
    <row r="703" spans="1:20" s="50" customFormat="1" ht="12.75">
      <c r="A703" s="225"/>
      <c r="B703" s="225"/>
      <c r="C703" s="233" t="s">
        <v>107</v>
      </c>
      <c r="D703" s="230"/>
      <c r="E703" s="230"/>
      <c r="F703" s="230"/>
      <c r="G703" s="49" t="s">
        <v>128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20</v>
      </c>
      <c r="S703" s="31">
        <f t="shared" si="215"/>
        <v>20</v>
      </c>
      <c r="T703" s="38"/>
    </row>
    <row r="704" spans="1:20" s="50" customFormat="1" ht="12.75">
      <c r="A704" s="226"/>
      <c r="B704" s="226"/>
      <c r="C704" s="234"/>
      <c r="D704" s="231"/>
      <c r="E704" s="231"/>
      <c r="F704" s="231"/>
      <c r="G704" s="49" t="s">
        <v>129</v>
      </c>
      <c r="H704" s="30">
        <v>90</v>
      </c>
      <c r="I704" s="30">
        <v>90</v>
      </c>
      <c r="J704" s="30">
        <v>20.0392</v>
      </c>
      <c r="K704" s="30">
        <v>0</v>
      </c>
      <c r="L704" s="30">
        <v>0</v>
      </c>
      <c r="M704" s="30">
        <v>0</v>
      </c>
      <c r="N704" s="30">
        <v>220.0392</v>
      </c>
      <c r="O704" s="30">
        <v>200</v>
      </c>
      <c r="P704" s="30">
        <v>220</v>
      </c>
      <c r="Q704" s="30">
        <v>220</v>
      </c>
      <c r="R704" s="30">
        <v>0</v>
      </c>
      <c r="S704" s="31">
        <f t="shared" si="215"/>
        <v>0</v>
      </c>
      <c r="T704" s="38"/>
    </row>
    <row r="705" spans="1:20" s="50" customFormat="1" ht="21">
      <c r="A705" s="245" t="s">
        <v>168</v>
      </c>
      <c r="B705" s="224" t="s">
        <v>756</v>
      </c>
      <c r="C705" s="69" t="s">
        <v>20</v>
      </c>
      <c r="D705" s="39"/>
      <c r="E705" s="39"/>
      <c r="F705" s="39"/>
      <c r="G705" s="39"/>
      <c r="H705" s="31">
        <f>H707</f>
        <v>832.23</v>
      </c>
      <c r="I705" s="31">
        <f>I707</f>
        <v>832.23</v>
      </c>
      <c r="J705" s="31">
        <f aca="true" t="shared" si="223" ref="J705:R705">J707</f>
        <v>1051.776</v>
      </c>
      <c r="K705" s="31">
        <f t="shared" si="223"/>
        <v>0</v>
      </c>
      <c r="L705" s="31">
        <f t="shared" si="223"/>
        <v>1051.776</v>
      </c>
      <c r="M705" s="31">
        <f t="shared" si="223"/>
        <v>1051.776</v>
      </c>
      <c r="N705" s="31">
        <f t="shared" si="223"/>
        <v>1051.776</v>
      </c>
      <c r="O705" s="31">
        <f t="shared" si="223"/>
        <v>1051.776</v>
      </c>
      <c r="P705" s="31">
        <f t="shared" si="223"/>
        <v>1051.776</v>
      </c>
      <c r="Q705" s="31">
        <f t="shared" si="223"/>
        <v>1051.776</v>
      </c>
      <c r="R705" s="31">
        <f t="shared" si="223"/>
        <v>0</v>
      </c>
      <c r="S705" s="31">
        <f t="shared" si="215"/>
        <v>0</v>
      </c>
      <c r="T705" s="38"/>
    </row>
    <row r="706" spans="1:20" s="50" customFormat="1" ht="12.75">
      <c r="A706" s="245"/>
      <c r="B706" s="225"/>
      <c r="C706" s="67" t="s">
        <v>29</v>
      </c>
      <c r="D706" s="49"/>
      <c r="E706" s="49"/>
      <c r="F706" s="49"/>
      <c r="G706" s="49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1"/>
      <c r="T706" s="38"/>
    </row>
    <row r="707" spans="1:20" s="50" customFormat="1" ht="22.5">
      <c r="A707" s="245"/>
      <c r="B707" s="226"/>
      <c r="C707" s="67" t="s">
        <v>107</v>
      </c>
      <c r="D707" s="39" t="s">
        <v>98</v>
      </c>
      <c r="E707" s="39" t="s">
        <v>86</v>
      </c>
      <c r="F707" s="39" t="s">
        <v>86</v>
      </c>
      <c r="G707" s="39" t="s">
        <v>86</v>
      </c>
      <c r="H707" s="31">
        <f>H708</f>
        <v>832.23</v>
      </c>
      <c r="I707" s="31">
        <f aca="true" t="shared" si="224" ref="I707:R707">I708</f>
        <v>832.23</v>
      </c>
      <c r="J707" s="31">
        <f t="shared" si="224"/>
        <v>1051.776</v>
      </c>
      <c r="K707" s="31">
        <f t="shared" si="224"/>
        <v>0</v>
      </c>
      <c r="L707" s="31">
        <f t="shared" si="224"/>
        <v>1051.776</v>
      </c>
      <c r="M707" s="31">
        <f t="shared" si="224"/>
        <v>1051.776</v>
      </c>
      <c r="N707" s="31">
        <f t="shared" si="224"/>
        <v>1051.776</v>
      </c>
      <c r="O707" s="31">
        <f t="shared" si="224"/>
        <v>1051.776</v>
      </c>
      <c r="P707" s="31">
        <f t="shared" si="224"/>
        <v>1051.776</v>
      </c>
      <c r="Q707" s="31">
        <f t="shared" si="224"/>
        <v>1051.776</v>
      </c>
      <c r="R707" s="31">
        <f t="shared" si="224"/>
        <v>0</v>
      </c>
      <c r="S707" s="31">
        <f t="shared" si="215"/>
        <v>0</v>
      </c>
      <c r="T707" s="38"/>
    </row>
    <row r="708" spans="1:21" s="50" customFormat="1" ht="22.5" customHeight="1">
      <c r="A708" s="236" t="s">
        <v>299</v>
      </c>
      <c r="B708" s="224" t="s">
        <v>724</v>
      </c>
      <c r="C708" s="69" t="s">
        <v>20</v>
      </c>
      <c r="D708" s="39" t="s">
        <v>98</v>
      </c>
      <c r="E708" s="39" t="s">
        <v>46</v>
      </c>
      <c r="F708" s="39" t="s">
        <v>305</v>
      </c>
      <c r="G708" s="39"/>
      <c r="H708" s="31">
        <f>H710</f>
        <v>832.23</v>
      </c>
      <c r="I708" s="31">
        <f>I710</f>
        <v>832.23</v>
      </c>
      <c r="J708" s="31">
        <f aca="true" t="shared" si="225" ref="J708:R708">J710</f>
        <v>1051.776</v>
      </c>
      <c r="K708" s="31">
        <f t="shared" si="225"/>
        <v>0</v>
      </c>
      <c r="L708" s="31">
        <f t="shared" si="225"/>
        <v>1051.776</v>
      </c>
      <c r="M708" s="31">
        <f t="shared" si="225"/>
        <v>1051.776</v>
      </c>
      <c r="N708" s="31">
        <f t="shared" si="225"/>
        <v>1051.776</v>
      </c>
      <c r="O708" s="31">
        <f t="shared" si="225"/>
        <v>1051.776</v>
      </c>
      <c r="P708" s="31">
        <f t="shared" si="225"/>
        <v>1051.776</v>
      </c>
      <c r="Q708" s="31">
        <f t="shared" si="225"/>
        <v>1051.776</v>
      </c>
      <c r="R708" s="31">
        <f t="shared" si="225"/>
        <v>0</v>
      </c>
      <c r="S708" s="31">
        <f t="shared" si="215"/>
        <v>0</v>
      </c>
      <c r="T708" s="38"/>
      <c r="U708" s="50">
        <v>24</v>
      </c>
    </row>
    <row r="709" spans="1:20" s="50" customFormat="1" ht="12.75">
      <c r="A709" s="237"/>
      <c r="B709" s="225"/>
      <c r="C709" s="67" t="s">
        <v>29</v>
      </c>
      <c r="D709" s="49"/>
      <c r="E709" s="49"/>
      <c r="F709" s="49"/>
      <c r="G709" s="49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1"/>
      <c r="T709" s="38"/>
    </row>
    <row r="710" spans="1:20" s="50" customFormat="1" ht="22.5">
      <c r="A710" s="238"/>
      <c r="B710" s="226"/>
      <c r="C710" s="67" t="s">
        <v>107</v>
      </c>
      <c r="D710" s="49"/>
      <c r="E710" s="49"/>
      <c r="F710" s="49"/>
      <c r="G710" s="49" t="s">
        <v>146</v>
      </c>
      <c r="H710" s="30">
        <v>832.23</v>
      </c>
      <c r="I710" s="30">
        <v>832.23</v>
      </c>
      <c r="J710" s="30">
        <v>1051.776</v>
      </c>
      <c r="K710" s="30">
        <v>0</v>
      </c>
      <c r="L710" s="30">
        <v>1051.776</v>
      </c>
      <c r="M710" s="30">
        <v>1051.776</v>
      </c>
      <c r="N710" s="30">
        <v>1051.776</v>
      </c>
      <c r="O710" s="30">
        <v>1051.776</v>
      </c>
      <c r="P710" s="30">
        <v>1051.776</v>
      </c>
      <c r="Q710" s="30">
        <v>1051.776</v>
      </c>
      <c r="R710" s="30">
        <v>0</v>
      </c>
      <c r="S710" s="31">
        <f t="shared" si="215"/>
        <v>0</v>
      </c>
      <c r="T710" s="38"/>
    </row>
    <row r="711" spans="1:20" s="50" customFormat="1" ht="21">
      <c r="A711" s="245" t="s">
        <v>429</v>
      </c>
      <c r="B711" s="224" t="s">
        <v>757</v>
      </c>
      <c r="C711" s="69" t="s">
        <v>20</v>
      </c>
      <c r="D711" s="39"/>
      <c r="E711" s="39"/>
      <c r="F711" s="39"/>
      <c r="G711" s="39"/>
      <c r="H711" s="31">
        <f>H713</f>
        <v>27.1</v>
      </c>
      <c r="I711" s="31">
        <f>I713</f>
        <v>22.46</v>
      </c>
      <c r="J711" s="31">
        <f aca="true" t="shared" si="226" ref="J711:R711">J713</f>
        <v>0</v>
      </c>
      <c r="K711" s="31">
        <f t="shared" si="226"/>
        <v>0</v>
      </c>
      <c r="L711" s="31">
        <f t="shared" si="226"/>
        <v>0</v>
      </c>
      <c r="M711" s="31">
        <f t="shared" si="226"/>
        <v>0</v>
      </c>
      <c r="N711" s="31" t="str">
        <f>N713</f>
        <v>х</v>
      </c>
      <c r="O711" s="31" t="str">
        <f t="shared" si="226"/>
        <v>х</v>
      </c>
      <c r="P711" s="31" t="str">
        <f t="shared" si="226"/>
        <v>х</v>
      </c>
      <c r="Q711" s="31" t="str">
        <f t="shared" si="226"/>
        <v>х</v>
      </c>
      <c r="R711" s="31" t="str">
        <f t="shared" si="226"/>
        <v>х</v>
      </c>
      <c r="S711" s="31" t="str">
        <f t="shared" si="215"/>
        <v>х</v>
      </c>
      <c r="T711" s="38"/>
    </row>
    <row r="712" spans="1:20" s="50" customFormat="1" ht="12.75">
      <c r="A712" s="245"/>
      <c r="B712" s="225"/>
      <c r="C712" s="67" t="s">
        <v>29</v>
      </c>
      <c r="D712" s="49"/>
      <c r="E712" s="49"/>
      <c r="F712" s="49"/>
      <c r="G712" s="49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1"/>
      <c r="T712" s="38"/>
    </row>
    <row r="713" spans="1:20" s="50" customFormat="1" ht="22.5">
      <c r="A713" s="245"/>
      <c r="B713" s="226"/>
      <c r="C713" s="67" t="s">
        <v>107</v>
      </c>
      <c r="D713" s="49" t="s">
        <v>98</v>
      </c>
      <c r="E713" s="49" t="s">
        <v>86</v>
      </c>
      <c r="F713" s="49" t="s">
        <v>86</v>
      </c>
      <c r="G713" s="49" t="s">
        <v>86</v>
      </c>
      <c r="H713" s="30">
        <f aca="true" t="shared" si="227" ref="H713:M713">H714</f>
        <v>27.1</v>
      </c>
      <c r="I713" s="30">
        <f t="shared" si="227"/>
        <v>22.46</v>
      </c>
      <c r="J713" s="30">
        <f t="shared" si="227"/>
        <v>0</v>
      </c>
      <c r="K713" s="30">
        <f t="shared" si="227"/>
        <v>0</v>
      </c>
      <c r="L713" s="30">
        <f t="shared" si="227"/>
        <v>0</v>
      </c>
      <c r="M713" s="30">
        <f t="shared" si="227"/>
        <v>0</v>
      </c>
      <c r="N713" s="30" t="s">
        <v>75</v>
      </c>
      <c r="O713" s="30" t="s">
        <v>75</v>
      </c>
      <c r="P713" s="30" t="s">
        <v>75</v>
      </c>
      <c r="Q713" s="30" t="s">
        <v>75</v>
      </c>
      <c r="R713" s="30" t="s">
        <v>75</v>
      </c>
      <c r="S713" s="30" t="s">
        <v>75</v>
      </c>
      <c r="T713" s="38"/>
    </row>
    <row r="714" spans="1:20" s="50" customFormat="1" ht="21">
      <c r="A714" s="235" t="s">
        <v>299</v>
      </c>
      <c r="B714" s="224" t="s">
        <v>97</v>
      </c>
      <c r="C714" s="69" t="s">
        <v>20</v>
      </c>
      <c r="D714" s="39" t="s">
        <v>98</v>
      </c>
      <c r="E714" s="39" t="s">
        <v>45</v>
      </c>
      <c r="F714" s="39" t="s">
        <v>147</v>
      </c>
      <c r="G714" s="39"/>
      <c r="H714" s="31">
        <f>H716</f>
        <v>27.1</v>
      </c>
      <c r="I714" s="31">
        <f>I716</f>
        <v>22.46</v>
      </c>
      <c r="J714" s="31">
        <f aca="true" t="shared" si="228" ref="J714:R714">J716</f>
        <v>0</v>
      </c>
      <c r="K714" s="31">
        <f t="shared" si="228"/>
        <v>0</v>
      </c>
      <c r="L714" s="31">
        <f t="shared" si="228"/>
        <v>0</v>
      </c>
      <c r="M714" s="31">
        <f t="shared" si="228"/>
        <v>0</v>
      </c>
      <c r="N714" s="31" t="str">
        <f t="shared" si="228"/>
        <v>х</v>
      </c>
      <c r="O714" s="31" t="str">
        <f t="shared" si="228"/>
        <v>х</v>
      </c>
      <c r="P714" s="31" t="str">
        <f t="shared" si="228"/>
        <v>х</v>
      </c>
      <c r="Q714" s="31" t="str">
        <f t="shared" si="228"/>
        <v>х</v>
      </c>
      <c r="R714" s="31" t="str">
        <f t="shared" si="228"/>
        <v>х</v>
      </c>
      <c r="S714" s="31" t="str">
        <f t="shared" si="215"/>
        <v>х</v>
      </c>
      <c r="T714" s="38"/>
    </row>
    <row r="715" spans="1:20" s="50" customFormat="1" ht="12.75">
      <c r="A715" s="235"/>
      <c r="B715" s="225"/>
      <c r="C715" s="67" t="s">
        <v>29</v>
      </c>
      <c r="D715" s="49"/>
      <c r="E715" s="49"/>
      <c r="F715" s="49"/>
      <c r="G715" s="49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1"/>
      <c r="T715" s="38"/>
    </row>
    <row r="716" spans="1:20" s="50" customFormat="1" ht="22.5">
      <c r="A716" s="235"/>
      <c r="B716" s="226"/>
      <c r="C716" s="67" t="s">
        <v>107</v>
      </c>
      <c r="D716" s="49"/>
      <c r="E716" s="49"/>
      <c r="F716" s="49"/>
      <c r="G716" s="49" t="s">
        <v>101</v>
      </c>
      <c r="H716" s="30">
        <v>27.1</v>
      </c>
      <c r="I716" s="30">
        <v>22.46</v>
      </c>
      <c r="J716" s="30">
        <v>0</v>
      </c>
      <c r="K716" s="30">
        <v>0</v>
      </c>
      <c r="L716" s="30">
        <v>0</v>
      </c>
      <c r="M716" s="30">
        <v>0</v>
      </c>
      <c r="N716" s="30" t="s">
        <v>75</v>
      </c>
      <c r="O716" s="30" t="s">
        <v>75</v>
      </c>
      <c r="P716" s="30" t="s">
        <v>75</v>
      </c>
      <c r="Q716" s="30" t="s">
        <v>75</v>
      </c>
      <c r="R716" s="30" t="s">
        <v>75</v>
      </c>
      <c r="S716" s="30" t="s">
        <v>75</v>
      </c>
      <c r="T716" s="38"/>
    </row>
    <row r="717" spans="1:20" s="50" customFormat="1" ht="22.5">
      <c r="A717" s="239" t="s">
        <v>32</v>
      </c>
      <c r="B717" s="239" t="s">
        <v>180</v>
      </c>
      <c r="C717" s="67" t="s">
        <v>20</v>
      </c>
      <c r="D717" s="39"/>
      <c r="E717" s="39"/>
      <c r="F717" s="39"/>
      <c r="G717" s="39"/>
      <c r="H717" s="31">
        <f>H719</f>
        <v>0</v>
      </c>
      <c r="I717" s="31">
        <f>I719</f>
        <v>0</v>
      </c>
      <c r="J717" s="31">
        <f aca="true" t="shared" si="229" ref="J717:R717">J719</f>
        <v>100</v>
      </c>
      <c r="K717" s="31">
        <f t="shared" si="229"/>
        <v>0</v>
      </c>
      <c r="L717" s="31">
        <f>L719</f>
        <v>100</v>
      </c>
      <c r="M717" s="31">
        <f t="shared" si="229"/>
        <v>0</v>
      </c>
      <c r="N717" s="31">
        <f t="shared" si="229"/>
        <v>100</v>
      </c>
      <c r="O717" s="31">
        <f t="shared" si="229"/>
        <v>0</v>
      </c>
      <c r="P717" s="31">
        <f t="shared" si="229"/>
        <v>0</v>
      </c>
      <c r="Q717" s="31">
        <f t="shared" si="229"/>
        <v>0</v>
      </c>
      <c r="R717" s="31">
        <f t="shared" si="229"/>
        <v>100</v>
      </c>
      <c r="S717" s="31">
        <f t="shared" si="215"/>
        <v>100</v>
      </c>
      <c r="T717" s="38"/>
    </row>
    <row r="718" spans="1:20" s="50" customFormat="1" ht="12.75">
      <c r="A718" s="240"/>
      <c r="B718" s="240"/>
      <c r="C718" s="67" t="s">
        <v>29</v>
      </c>
      <c r="D718" s="39"/>
      <c r="E718" s="39"/>
      <c r="F718" s="39"/>
      <c r="G718" s="39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8"/>
    </row>
    <row r="719" spans="1:20" s="50" customFormat="1" ht="22.5">
      <c r="A719" s="241"/>
      <c r="B719" s="241"/>
      <c r="C719" s="67" t="s">
        <v>107</v>
      </c>
      <c r="D719" s="39" t="s">
        <v>98</v>
      </c>
      <c r="E719" s="39" t="s">
        <v>86</v>
      </c>
      <c r="F719" s="39" t="s">
        <v>86</v>
      </c>
      <c r="G719" s="39" t="s">
        <v>86</v>
      </c>
      <c r="H719" s="31">
        <f>H720+H723+H726</f>
        <v>0</v>
      </c>
      <c r="I719" s="31">
        <f aca="true" t="shared" si="230" ref="I719:R719">I720+I723+I726</f>
        <v>0</v>
      </c>
      <c r="J719" s="31">
        <f t="shared" si="230"/>
        <v>100</v>
      </c>
      <c r="K719" s="31">
        <f t="shared" si="230"/>
        <v>0</v>
      </c>
      <c r="L719" s="31">
        <f>L720+L723+L726</f>
        <v>100</v>
      </c>
      <c r="M719" s="31">
        <f t="shared" si="230"/>
        <v>0</v>
      </c>
      <c r="N719" s="31">
        <f t="shared" si="230"/>
        <v>100</v>
      </c>
      <c r="O719" s="31">
        <f t="shared" si="230"/>
        <v>0</v>
      </c>
      <c r="P719" s="31">
        <f t="shared" si="230"/>
        <v>0</v>
      </c>
      <c r="Q719" s="31">
        <f t="shared" si="230"/>
        <v>0</v>
      </c>
      <c r="R719" s="31">
        <f t="shared" si="230"/>
        <v>100</v>
      </c>
      <c r="S719" s="31">
        <f t="shared" si="215"/>
        <v>100</v>
      </c>
      <c r="T719" s="38"/>
    </row>
    <row r="720" spans="1:20" s="50" customFormat="1" ht="24" customHeight="1">
      <c r="A720" s="224" t="s">
        <v>725</v>
      </c>
      <c r="B720" s="224" t="s">
        <v>728</v>
      </c>
      <c r="C720" s="67" t="s">
        <v>20</v>
      </c>
      <c r="D720" s="39" t="s">
        <v>98</v>
      </c>
      <c r="E720" s="39" t="s">
        <v>104</v>
      </c>
      <c r="F720" s="39" t="s">
        <v>121</v>
      </c>
      <c r="G720" s="39"/>
      <c r="H720" s="31">
        <f>H722</f>
        <v>0</v>
      </c>
      <c r="I720" s="31">
        <f>I722</f>
        <v>0</v>
      </c>
      <c r="J720" s="31">
        <f>J722</f>
        <v>40</v>
      </c>
      <c r="K720" s="31">
        <f aca="true" t="shared" si="231" ref="K720:R720">K722</f>
        <v>0</v>
      </c>
      <c r="L720" s="31">
        <f t="shared" si="231"/>
        <v>40</v>
      </c>
      <c r="M720" s="31">
        <f t="shared" si="231"/>
        <v>0</v>
      </c>
      <c r="N720" s="31">
        <f t="shared" si="231"/>
        <v>40</v>
      </c>
      <c r="O720" s="31">
        <f t="shared" si="231"/>
        <v>0</v>
      </c>
      <c r="P720" s="31">
        <f t="shared" si="231"/>
        <v>0</v>
      </c>
      <c r="Q720" s="31">
        <f t="shared" si="231"/>
        <v>0</v>
      </c>
      <c r="R720" s="31">
        <f t="shared" si="231"/>
        <v>40</v>
      </c>
      <c r="S720" s="31">
        <f t="shared" si="215"/>
        <v>40</v>
      </c>
      <c r="T720" s="38"/>
    </row>
    <row r="721" spans="1:20" s="50" customFormat="1" ht="12.75">
      <c r="A721" s="225"/>
      <c r="B721" s="225"/>
      <c r="C721" s="67" t="s">
        <v>29</v>
      </c>
      <c r="D721" s="49"/>
      <c r="E721" s="49"/>
      <c r="F721" s="49"/>
      <c r="G721" s="49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1"/>
      <c r="T721" s="38"/>
    </row>
    <row r="722" spans="1:20" s="50" customFormat="1" ht="22.5">
      <c r="A722" s="226"/>
      <c r="B722" s="226"/>
      <c r="C722" s="67" t="s">
        <v>107</v>
      </c>
      <c r="D722" s="49"/>
      <c r="E722" s="49"/>
      <c r="F722" s="49"/>
      <c r="G722" s="49" t="s">
        <v>113</v>
      </c>
      <c r="H722" s="30">
        <v>0</v>
      </c>
      <c r="I722" s="30">
        <v>0</v>
      </c>
      <c r="J722" s="30">
        <v>40</v>
      </c>
      <c r="K722" s="30">
        <v>0</v>
      </c>
      <c r="L722" s="30">
        <v>40</v>
      </c>
      <c r="M722" s="30">
        <v>0</v>
      </c>
      <c r="N722" s="30">
        <v>40</v>
      </c>
      <c r="O722" s="30">
        <v>0</v>
      </c>
      <c r="P722" s="30">
        <v>0</v>
      </c>
      <c r="Q722" s="30">
        <v>0</v>
      </c>
      <c r="R722" s="30">
        <v>40</v>
      </c>
      <c r="S722" s="31">
        <f t="shared" si="215"/>
        <v>40</v>
      </c>
      <c r="T722" s="38"/>
    </row>
    <row r="723" spans="1:20" s="50" customFormat="1" ht="24" customHeight="1">
      <c r="A723" s="224" t="s">
        <v>726</v>
      </c>
      <c r="B723" s="224" t="s">
        <v>729</v>
      </c>
      <c r="C723" s="67" t="s">
        <v>20</v>
      </c>
      <c r="D723" s="39" t="s">
        <v>98</v>
      </c>
      <c r="E723" s="39" t="s">
        <v>104</v>
      </c>
      <c r="F723" s="39" t="s">
        <v>122</v>
      </c>
      <c r="G723" s="39"/>
      <c r="H723" s="31">
        <f>H725</f>
        <v>0</v>
      </c>
      <c r="I723" s="31">
        <f>I725</f>
        <v>0</v>
      </c>
      <c r="J723" s="31">
        <f>J725</f>
        <v>20</v>
      </c>
      <c r="K723" s="31">
        <f aca="true" t="shared" si="232" ref="K723:R723">K725</f>
        <v>0</v>
      </c>
      <c r="L723" s="31">
        <f t="shared" si="232"/>
        <v>20</v>
      </c>
      <c r="M723" s="31">
        <f t="shared" si="232"/>
        <v>0</v>
      </c>
      <c r="N723" s="31">
        <f t="shared" si="232"/>
        <v>20</v>
      </c>
      <c r="O723" s="31">
        <f t="shared" si="232"/>
        <v>0</v>
      </c>
      <c r="P723" s="31">
        <f t="shared" si="232"/>
        <v>0</v>
      </c>
      <c r="Q723" s="31">
        <f t="shared" si="232"/>
        <v>0</v>
      </c>
      <c r="R723" s="31">
        <f t="shared" si="232"/>
        <v>20</v>
      </c>
      <c r="S723" s="31">
        <f t="shared" si="215"/>
        <v>20</v>
      </c>
      <c r="T723" s="38"/>
    </row>
    <row r="724" spans="1:20" s="50" customFormat="1" ht="12.75">
      <c r="A724" s="225"/>
      <c r="B724" s="225"/>
      <c r="C724" s="67" t="s">
        <v>29</v>
      </c>
      <c r="D724" s="49"/>
      <c r="E724" s="49"/>
      <c r="F724" s="49"/>
      <c r="G724" s="49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1"/>
      <c r="T724" s="38"/>
    </row>
    <row r="725" spans="1:20" s="50" customFormat="1" ht="22.5">
      <c r="A725" s="226"/>
      <c r="B725" s="226"/>
      <c r="C725" s="67" t="s">
        <v>107</v>
      </c>
      <c r="D725" s="49"/>
      <c r="E725" s="49"/>
      <c r="F725" s="49"/>
      <c r="G725" s="49" t="s">
        <v>113</v>
      </c>
      <c r="H725" s="30">
        <v>0</v>
      </c>
      <c r="I725" s="30">
        <v>0</v>
      </c>
      <c r="J725" s="30">
        <v>20</v>
      </c>
      <c r="K725" s="30">
        <v>0</v>
      </c>
      <c r="L725" s="30">
        <v>20</v>
      </c>
      <c r="M725" s="30">
        <v>0</v>
      </c>
      <c r="N725" s="30">
        <v>20</v>
      </c>
      <c r="O725" s="30">
        <v>0</v>
      </c>
      <c r="P725" s="30">
        <v>0</v>
      </c>
      <c r="Q725" s="30">
        <v>0</v>
      </c>
      <c r="R725" s="30">
        <v>20</v>
      </c>
      <c r="S725" s="31">
        <f t="shared" si="215"/>
        <v>20</v>
      </c>
      <c r="T725" s="38"/>
    </row>
    <row r="726" spans="1:20" s="50" customFormat="1" ht="22.5">
      <c r="A726" s="224" t="s">
        <v>727</v>
      </c>
      <c r="B726" s="224" t="s">
        <v>730</v>
      </c>
      <c r="C726" s="67" t="s">
        <v>20</v>
      </c>
      <c r="D726" s="39" t="s">
        <v>98</v>
      </c>
      <c r="E726" s="39" t="s">
        <v>104</v>
      </c>
      <c r="F726" s="39" t="s">
        <v>123</v>
      </c>
      <c r="G726" s="39"/>
      <c r="H726" s="31">
        <f>H728</f>
        <v>0</v>
      </c>
      <c r="I726" s="31">
        <f>I728</f>
        <v>0</v>
      </c>
      <c r="J726" s="31">
        <f>J728</f>
        <v>40</v>
      </c>
      <c r="K726" s="31">
        <f aca="true" t="shared" si="233" ref="K726:R726">K728</f>
        <v>0</v>
      </c>
      <c r="L726" s="31">
        <f t="shared" si="233"/>
        <v>40</v>
      </c>
      <c r="M726" s="31">
        <f t="shared" si="233"/>
        <v>0</v>
      </c>
      <c r="N726" s="31">
        <f t="shared" si="233"/>
        <v>40</v>
      </c>
      <c r="O726" s="31">
        <f t="shared" si="233"/>
        <v>0</v>
      </c>
      <c r="P726" s="31">
        <f t="shared" si="233"/>
        <v>0</v>
      </c>
      <c r="Q726" s="31">
        <f t="shared" si="233"/>
        <v>0</v>
      </c>
      <c r="R726" s="31">
        <f t="shared" si="233"/>
        <v>40</v>
      </c>
      <c r="S726" s="31">
        <f t="shared" si="215"/>
        <v>40</v>
      </c>
      <c r="T726" s="38"/>
    </row>
    <row r="727" spans="1:20" s="50" customFormat="1" ht="12.75">
      <c r="A727" s="225"/>
      <c r="B727" s="225"/>
      <c r="C727" s="67" t="s">
        <v>29</v>
      </c>
      <c r="D727" s="49"/>
      <c r="E727" s="49"/>
      <c r="F727" s="49"/>
      <c r="G727" s="49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1"/>
      <c r="T727" s="38"/>
    </row>
    <row r="728" spans="1:20" s="50" customFormat="1" ht="22.5">
      <c r="A728" s="226"/>
      <c r="B728" s="226"/>
      <c r="C728" s="67" t="s">
        <v>107</v>
      </c>
      <c r="D728" s="49"/>
      <c r="E728" s="49"/>
      <c r="F728" s="49"/>
      <c r="G728" s="49" t="s">
        <v>113</v>
      </c>
      <c r="H728" s="30">
        <v>0</v>
      </c>
      <c r="I728" s="30">
        <v>0</v>
      </c>
      <c r="J728" s="30">
        <v>40</v>
      </c>
      <c r="K728" s="30">
        <v>0</v>
      </c>
      <c r="L728" s="30">
        <v>40</v>
      </c>
      <c r="M728" s="30">
        <v>0</v>
      </c>
      <c r="N728" s="30">
        <v>40</v>
      </c>
      <c r="O728" s="30">
        <v>0</v>
      </c>
      <c r="P728" s="30">
        <v>0</v>
      </c>
      <c r="Q728" s="30">
        <v>0</v>
      </c>
      <c r="R728" s="30">
        <v>40</v>
      </c>
      <c r="S728" s="31">
        <f t="shared" si="215"/>
        <v>40</v>
      </c>
      <c r="T728" s="38"/>
    </row>
    <row r="729" spans="1:20" s="50" customFormat="1" ht="21">
      <c r="A729" s="239" t="s">
        <v>431</v>
      </c>
      <c r="B729" s="239" t="s">
        <v>111</v>
      </c>
      <c r="C729" s="69" t="s">
        <v>20</v>
      </c>
      <c r="D729" s="39"/>
      <c r="E729" s="39"/>
      <c r="F729" s="39"/>
      <c r="G729" s="39"/>
      <c r="H729" s="31">
        <f>H731</f>
        <v>14032.1</v>
      </c>
      <c r="I729" s="31">
        <f>I731</f>
        <v>13813.46</v>
      </c>
      <c r="J729" s="31">
        <f aca="true" t="shared" si="234" ref="J729:R729">J731</f>
        <v>29597.5</v>
      </c>
      <c r="K729" s="31">
        <f t="shared" si="234"/>
        <v>2359.37241</v>
      </c>
      <c r="L729" s="31">
        <f t="shared" si="234"/>
        <v>31097.499999999996</v>
      </c>
      <c r="M729" s="31">
        <f t="shared" si="234"/>
        <v>7910.30683</v>
      </c>
      <c r="N729" s="31">
        <f t="shared" si="234"/>
        <v>31085.410749999995</v>
      </c>
      <c r="O729" s="31">
        <f t="shared" si="234"/>
        <v>12707.823569999999</v>
      </c>
      <c r="P729" s="31">
        <f t="shared" si="234"/>
        <v>31045.450879999997</v>
      </c>
      <c r="Q729" s="31">
        <f t="shared" si="234"/>
        <v>30901.508879999998</v>
      </c>
      <c r="R729" s="31">
        <f t="shared" si="234"/>
        <v>30535.499999999996</v>
      </c>
      <c r="S729" s="31">
        <f t="shared" si="215"/>
        <v>30535.499999999996</v>
      </c>
      <c r="T729" s="38"/>
    </row>
    <row r="730" spans="1:20" s="50" customFormat="1" ht="12.75">
      <c r="A730" s="240"/>
      <c r="B730" s="240"/>
      <c r="C730" s="69" t="s">
        <v>29</v>
      </c>
      <c r="D730" s="39"/>
      <c r="E730" s="39"/>
      <c r="F730" s="39"/>
      <c r="G730" s="39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31"/>
      <c r="S730" s="31"/>
      <c r="T730" s="38"/>
    </row>
    <row r="731" spans="1:20" s="50" customFormat="1" ht="21">
      <c r="A731" s="241"/>
      <c r="B731" s="241"/>
      <c r="C731" s="69" t="s">
        <v>107</v>
      </c>
      <c r="D731" s="39" t="s">
        <v>98</v>
      </c>
      <c r="E731" s="39" t="s">
        <v>86</v>
      </c>
      <c r="F731" s="39" t="s">
        <v>86</v>
      </c>
      <c r="G731" s="39" t="s">
        <v>86</v>
      </c>
      <c r="H731" s="31">
        <f>H732+H738+H741+H744+H750+H747</f>
        <v>14032.1</v>
      </c>
      <c r="I731" s="31">
        <f>I732+I738+I741+I744+I750+I747</f>
        <v>13813.46</v>
      </c>
      <c r="J731" s="31">
        <f aca="true" t="shared" si="235" ref="J731:R731">J732+J738+J741+J744+J750+J747+J753</f>
        <v>29597.5</v>
      </c>
      <c r="K731" s="31">
        <f t="shared" si="235"/>
        <v>2359.37241</v>
      </c>
      <c r="L731" s="31">
        <f t="shared" si="235"/>
        <v>31097.499999999996</v>
      </c>
      <c r="M731" s="31">
        <f t="shared" si="235"/>
        <v>7910.30683</v>
      </c>
      <c r="N731" s="31">
        <f t="shared" si="235"/>
        <v>31085.410749999995</v>
      </c>
      <c r="O731" s="31">
        <f t="shared" si="235"/>
        <v>12707.823569999999</v>
      </c>
      <c r="P731" s="31">
        <f t="shared" si="235"/>
        <v>31045.450879999997</v>
      </c>
      <c r="Q731" s="31">
        <f t="shared" si="235"/>
        <v>30901.508879999998</v>
      </c>
      <c r="R731" s="31">
        <f t="shared" si="235"/>
        <v>30535.499999999996</v>
      </c>
      <c r="S731" s="31">
        <f t="shared" si="215"/>
        <v>30535.499999999996</v>
      </c>
      <c r="T731" s="38"/>
    </row>
    <row r="732" spans="1:21" s="50" customFormat="1" ht="21" customHeight="1">
      <c r="A732" s="254" t="s">
        <v>725</v>
      </c>
      <c r="B732" s="254" t="s">
        <v>732</v>
      </c>
      <c r="C732" s="67" t="s">
        <v>20</v>
      </c>
      <c r="D732" s="39" t="s">
        <v>98</v>
      </c>
      <c r="E732" s="39" t="s">
        <v>112</v>
      </c>
      <c r="F732" s="39" t="s">
        <v>620</v>
      </c>
      <c r="G732" s="39"/>
      <c r="H732" s="31">
        <f>SUM(H734:H737)</f>
        <v>13926.300000000001</v>
      </c>
      <c r="I732" s="31">
        <f aca="true" t="shared" si="236" ref="I732:R732">SUM(I734:I737)</f>
        <v>13727.16</v>
      </c>
      <c r="J732" s="31">
        <f t="shared" si="236"/>
        <v>14603.6</v>
      </c>
      <c r="K732" s="31">
        <f t="shared" si="236"/>
        <v>2349.37241</v>
      </c>
      <c r="L732" s="31">
        <f t="shared" si="236"/>
        <v>14621.800000000001</v>
      </c>
      <c r="M732" s="31">
        <f t="shared" si="236"/>
        <v>5956.07383</v>
      </c>
      <c r="N732" s="31">
        <f t="shared" si="236"/>
        <v>14623.02715</v>
      </c>
      <c r="O732" s="31">
        <f t="shared" si="236"/>
        <v>9606.80857</v>
      </c>
      <c r="P732" s="31">
        <f t="shared" si="236"/>
        <v>14623.02715</v>
      </c>
      <c r="Q732" s="31">
        <f t="shared" si="236"/>
        <v>14484.00528</v>
      </c>
      <c r="R732" s="31">
        <f t="shared" si="236"/>
        <v>14646.199999999999</v>
      </c>
      <c r="S732" s="31">
        <f t="shared" si="215"/>
        <v>14646.199999999999</v>
      </c>
      <c r="T732" s="38"/>
      <c r="U732" s="50">
        <v>23</v>
      </c>
    </row>
    <row r="733" spans="1:20" s="50" customFormat="1" ht="12.75">
      <c r="A733" s="255"/>
      <c r="B733" s="255"/>
      <c r="C733" s="67" t="s">
        <v>29</v>
      </c>
      <c r="D733" s="49"/>
      <c r="E733" s="49"/>
      <c r="F733" s="49"/>
      <c r="G733" s="4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30"/>
      <c r="S733" s="31"/>
      <c r="T733" s="38"/>
    </row>
    <row r="734" spans="1:251" s="50" customFormat="1" ht="16.5" customHeight="1">
      <c r="A734" s="255"/>
      <c r="B734" s="255"/>
      <c r="C734" s="222" t="s">
        <v>107</v>
      </c>
      <c r="D734" s="230"/>
      <c r="E734" s="230"/>
      <c r="F734" s="230"/>
      <c r="G734" s="49" t="s">
        <v>117</v>
      </c>
      <c r="H734" s="79">
        <v>131.5</v>
      </c>
      <c r="I734" s="79">
        <v>113.13</v>
      </c>
      <c r="J734" s="79">
        <v>104.22</v>
      </c>
      <c r="K734" s="79">
        <v>17.2064</v>
      </c>
      <c r="L734" s="79">
        <v>118.2</v>
      </c>
      <c r="M734" s="79">
        <v>43.016</v>
      </c>
      <c r="N734" s="79">
        <v>119.14251</v>
      </c>
      <c r="O734" s="79">
        <v>65.13715</v>
      </c>
      <c r="P734" s="79">
        <v>119.14251</v>
      </c>
      <c r="Q734" s="79">
        <v>105.48419</v>
      </c>
      <c r="R734" s="30">
        <v>127.6</v>
      </c>
      <c r="S734" s="31">
        <f t="shared" si="215"/>
        <v>127.6</v>
      </c>
      <c r="T734" s="38"/>
      <c r="IQ734" s="50">
        <v>211</v>
      </c>
    </row>
    <row r="735" spans="1:20" s="50" customFormat="1" ht="13.5" customHeight="1">
      <c r="A735" s="255"/>
      <c r="B735" s="255"/>
      <c r="C735" s="229"/>
      <c r="D735" s="232"/>
      <c r="E735" s="232"/>
      <c r="F735" s="232"/>
      <c r="G735" s="49" t="s">
        <v>118</v>
      </c>
      <c r="H735" s="79">
        <v>0</v>
      </c>
      <c r="I735" s="79">
        <v>0</v>
      </c>
      <c r="J735" s="79">
        <v>31.48</v>
      </c>
      <c r="K735" s="79">
        <v>5.19632</v>
      </c>
      <c r="L735" s="79">
        <v>35.7</v>
      </c>
      <c r="M735" s="79">
        <v>12.9908</v>
      </c>
      <c r="N735" s="79">
        <v>35.98464</v>
      </c>
      <c r="O735" s="79">
        <v>19.67139</v>
      </c>
      <c r="P735" s="79">
        <v>35.98464</v>
      </c>
      <c r="Q735" s="79">
        <v>31.85623</v>
      </c>
      <c r="R735" s="30">
        <v>38.5</v>
      </c>
      <c r="S735" s="31">
        <f t="shared" si="215"/>
        <v>38.5</v>
      </c>
      <c r="T735" s="38"/>
    </row>
    <row r="736" spans="1:20" s="50" customFormat="1" ht="14.25" customHeight="1">
      <c r="A736" s="255"/>
      <c r="B736" s="255"/>
      <c r="C736" s="229"/>
      <c r="D736" s="232"/>
      <c r="E736" s="232"/>
      <c r="F736" s="232"/>
      <c r="G736" s="49" t="s">
        <v>101</v>
      </c>
      <c r="H736" s="79">
        <v>37.87</v>
      </c>
      <c r="I736" s="79">
        <v>37.87</v>
      </c>
      <c r="J736" s="79">
        <v>20.3</v>
      </c>
      <c r="K736" s="79">
        <v>2</v>
      </c>
      <c r="L736" s="79">
        <v>20.3</v>
      </c>
      <c r="M736" s="79">
        <v>5</v>
      </c>
      <c r="N736" s="79">
        <v>20.3</v>
      </c>
      <c r="O736" s="79">
        <v>8</v>
      </c>
      <c r="P736" s="79">
        <v>20.3</v>
      </c>
      <c r="Q736" s="79">
        <v>20.3</v>
      </c>
      <c r="R736" s="30">
        <v>26.7</v>
      </c>
      <c r="S736" s="31">
        <f t="shared" si="215"/>
        <v>26.7</v>
      </c>
      <c r="T736" s="38"/>
    </row>
    <row r="737" spans="1:20" s="50" customFormat="1" ht="13.5" customHeight="1">
      <c r="A737" s="272"/>
      <c r="B737" s="272"/>
      <c r="C737" s="223"/>
      <c r="D737" s="231"/>
      <c r="E737" s="231"/>
      <c r="F737" s="231"/>
      <c r="G737" s="49" t="s">
        <v>113</v>
      </c>
      <c r="H737" s="79">
        <v>13756.93</v>
      </c>
      <c r="I737" s="79">
        <v>13576.16</v>
      </c>
      <c r="J737" s="79">
        <v>14447.6</v>
      </c>
      <c r="K737" s="79">
        <v>2324.96969</v>
      </c>
      <c r="L737" s="79">
        <v>14447.6</v>
      </c>
      <c r="M737" s="79">
        <v>5895.06703</v>
      </c>
      <c r="N737" s="79">
        <v>14447.6</v>
      </c>
      <c r="O737" s="79">
        <v>9514.00003</v>
      </c>
      <c r="P737" s="79">
        <v>14447.6</v>
      </c>
      <c r="Q737" s="79">
        <v>14326.36486</v>
      </c>
      <c r="R737" s="30">
        <v>14453.4</v>
      </c>
      <c r="S737" s="31">
        <f t="shared" si="215"/>
        <v>14453.4</v>
      </c>
      <c r="T737" s="38"/>
    </row>
    <row r="738" spans="1:21" s="50" customFormat="1" ht="21" customHeight="1">
      <c r="A738" s="254" t="s">
        <v>671</v>
      </c>
      <c r="B738" s="254" t="s">
        <v>733</v>
      </c>
      <c r="C738" s="67" t="s">
        <v>20</v>
      </c>
      <c r="D738" s="39" t="s">
        <v>41</v>
      </c>
      <c r="E738" s="39" t="s">
        <v>54</v>
      </c>
      <c r="F738" s="39" t="s">
        <v>619</v>
      </c>
      <c r="G738" s="39"/>
      <c r="H738" s="31">
        <f>H740</f>
        <v>55</v>
      </c>
      <c r="I738" s="31">
        <f>I740</f>
        <v>55</v>
      </c>
      <c r="J738" s="31">
        <f aca="true" t="shared" si="237" ref="J738:R738">J740</f>
        <v>55</v>
      </c>
      <c r="K738" s="31">
        <f t="shared" si="237"/>
        <v>0</v>
      </c>
      <c r="L738" s="31">
        <f t="shared" si="237"/>
        <v>55</v>
      </c>
      <c r="M738" s="31">
        <f t="shared" si="237"/>
        <v>0</v>
      </c>
      <c r="N738" s="31">
        <f t="shared" si="237"/>
        <v>55</v>
      </c>
      <c r="O738" s="31">
        <f t="shared" si="237"/>
        <v>0</v>
      </c>
      <c r="P738" s="31">
        <f t="shared" si="237"/>
        <v>55</v>
      </c>
      <c r="Q738" s="31">
        <f t="shared" si="237"/>
        <v>55</v>
      </c>
      <c r="R738" s="31">
        <f t="shared" si="237"/>
        <v>55</v>
      </c>
      <c r="S738" s="31">
        <f t="shared" si="215"/>
        <v>55</v>
      </c>
      <c r="T738" s="38"/>
      <c r="U738" s="50">
        <v>22</v>
      </c>
    </row>
    <row r="739" spans="1:20" s="50" customFormat="1" ht="12.75">
      <c r="A739" s="255"/>
      <c r="B739" s="255"/>
      <c r="C739" s="67" t="s">
        <v>29</v>
      </c>
      <c r="D739" s="49"/>
      <c r="E739" s="49"/>
      <c r="F739" s="49"/>
      <c r="G739" s="4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30"/>
      <c r="S739" s="31"/>
      <c r="T739" s="38"/>
    </row>
    <row r="740" spans="1:20" s="50" customFormat="1" ht="45">
      <c r="A740" s="255"/>
      <c r="B740" s="255"/>
      <c r="C740" s="67" t="s">
        <v>52</v>
      </c>
      <c r="D740" s="49"/>
      <c r="E740" s="49"/>
      <c r="F740" s="49"/>
      <c r="G740" s="49" t="s">
        <v>101</v>
      </c>
      <c r="H740" s="79">
        <v>55</v>
      </c>
      <c r="I740" s="79">
        <v>55</v>
      </c>
      <c r="J740" s="79">
        <v>55</v>
      </c>
      <c r="K740" s="79">
        <v>0</v>
      </c>
      <c r="L740" s="79">
        <v>55</v>
      </c>
      <c r="M740" s="79">
        <v>0</v>
      </c>
      <c r="N740" s="79">
        <v>55</v>
      </c>
      <c r="O740" s="79">
        <v>0</v>
      </c>
      <c r="P740" s="79">
        <v>55</v>
      </c>
      <c r="Q740" s="79">
        <v>55</v>
      </c>
      <c r="R740" s="30">
        <v>55</v>
      </c>
      <c r="S740" s="31">
        <f t="shared" si="215"/>
        <v>55</v>
      </c>
      <c r="T740" s="38"/>
    </row>
    <row r="741" spans="1:21" s="50" customFormat="1" ht="21" customHeight="1">
      <c r="A741" s="254" t="s">
        <v>727</v>
      </c>
      <c r="B741" s="254" t="s">
        <v>733</v>
      </c>
      <c r="C741" s="67" t="s">
        <v>20</v>
      </c>
      <c r="D741" s="39" t="s">
        <v>41</v>
      </c>
      <c r="E741" s="39" t="s">
        <v>42</v>
      </c>
      <c r="F741" s="39" t="s">
        <v>619</v>
      </c>
      <c r="G741" s="39"/>
      <c r="H741" s="31">
        <f>H743</f>
        <v>31.3</v>
      </c>
      <c r="I741" s="31">
        <f>I743</f>
        <v>31.3</v>
      </c>
      <c r="J741" s="31">
        <f>J743</f>
        <v>55</v>
      </c>
      <c r="K741" s="31">
        <f aca="true" t="shared" si="238" ref="K741:R741">K743</f>
        <v>10</v>
      </c>
      <c r="L741" s="31">
        <f t="shared" si="238"/>
        <v>54.88</v>
      </c>
      <c r="M741" s="31">
        <f t="shared" si="238"/>
        <v>10</v>
      </c>
      <c r="N741" s="31">
        <f t="shared" si="238"/>
        <v>54.88</v>
      </c>
      <c r="O741" s="31">
        <f t="shared" si="238"/>
        <v>10</v>
      </c>
      <c r="P741" s="31">
        <f t="shared" si="238"/>
        <v>14.92013</v>
      </c>
      <c r="Q741" s="31">
        <f t="shared" si="238"/>
        <v>10</v>
      </c>
      <c r="R741" s="31">
        <f t="shared" si="238"/>
        <v>55</v>
      </c>
      <c r="S741" s="31">
        <f t="shared" si="215"/>
        <v>55</v>
      </c>
      <c r="T741" s="38"/>
      <c r="U741" s="50">
        <v>21</v>
      </c>
    </row>
    <row r="742" spans="1:20" s="50" customFormat="1" ht="12.75">
      <c r="A742" s="255"/>
      <c r="B742" s="255"/>
      <c r="C742" s="67" t="s">
        <v>29</v>
      </c>
      <c r="D742" s="49"/>
      <c r="E742" s="49"/>
      <c r="F742" s="49"/>
      <c r="G742" s="4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30"/>
      <c r="S742" s="31"/>
      <c r="T742" s="38"/>
    </row>
    <row r="743" spans="1:20" s="50" customFormat="1" ht="45">
      <c r="A743" s="255"/>
      <c r="B743" s="255"/>
      <c r="C743" s="67" t="s">
        <v>52</v>
      </c>
      <c r="D743" s="49"/>
      <c r="E743" s="49"/>
      <c r="F743" s="49"/>
      <c r="G743" s="49" t="s">
        <v>101</v>
      </c>
      <c r="H743" s="79">
        <v>31.3</v>
      </c>
      <c r="I743" s="79">
        <v>31.3</v>
      </c>
      <c r="J743" s="79">
        <v>55</v>
      </c>
      <c r="K743" s="79">
        <v>10</v>
      </c>
      <c r="L743" s="79">
        <v>54.88</v>
      </c>
      <c r="M743" s="79">
        <v>10</v>
      </c>
      <c r="N743" s="79">
        <v>54.88</v>
      </c>
      <c r="O743" s="79">
        <v>10</v>
      </c>
      <c r="P743" s="79">
        <v>14.92013</v>
      </c>
      <c r="Q743" s="79">
        <v>10</v>
      </c>
      <c r="R743" s="30">
        <v>55</v>
      </c>
      <c r="S743" s="31">
        <f aca="true" t="shared" si="239" ref="S743:S806">R743</f>
        <v>55</v>
      </c>
      <c r="T743" s="38"/>
    </row>
    <row r="744" spans="1:20" s="50" customFormat="1" ht="21" customHeight="1">
      <c r="A744" s="254" t="s">
        <v>987</v>
      </c>
      <c r="B744" s="254" t="s">
        <v>330</v>
      </c>
      <c r="C744" s="67" t="s">
        <v>20</v>
      </c>
      <c r="D744" s="39" t="s">
        <v>98</v>
      </c>
      <c r="E744" s="39" t="s">
        <v>112</v>
      </c>
      <c r="F744" s="39" t="s">
        <v>620</v>
      </c>
      <c r="G744" s="39"/>
      <c r="H744" s="31">
        <f aca="true" t="shared" si="240" ref="H744:R744">SUM(H746:H746)</f>
        <v>19.5</v>
      </c>
      <c r="I744" s="31">
        <f t="shared" si="240"/>
        <v>0</v>
      </c>
      <c r="J744" s="31">
        <f t="shared" si="240"/>
        <v>0</v>
      </c>
      <c r="K744" s="31">
        <f t="shared" si="240"/>
        <v>0</v>
      </c>
      <c r="L744" s="31">
        <f t="shared" si="240"/>
        <v>0</v>
      </c>
      <c r="M744" s="31">
        <f t="shared" si="240"/>
        <v>0</v>
      </c>
      <c r="N744" s="31">
        <f t="shared" si="240"/>
        <v>0</v>
      </c>
      <c r="O744" s="31">
        <f t="shared" si="240"/>
        <v>0</v>
      </c>
      <c r="P744" s="31">
        <f t="shared" si="240"/>
        <v>0</v>
      </c>
      <c r="Q744" s="31">
        <f t="shared" si="240"/>
        <v>0</v>
      </c>
      <c r="R744" s="31">
        <f t="shared" si="240"/>
        <v>0</v>
      </c>
      <c r="S744" s="31">
        <f t="shared" si="239"/>
        <v>0</v>
      </c>
      <c r="T744" s="38"/>
    </row>
    <row r="745" spans="1:20" s="50" customFormat="1" ht="12.75">
      <c r="A745" s="255"/>
      <c r="B745" s="255"/>
      <c r="C745" s="67" t="s">
        <v>29</v>
      </c>
      <c r="D745" s="49"/>
      <c r="E745" s="49"/>
      <c r="F745" s="49"/>
      <c r="G745" s="4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30"/>
      <c r="S745" s="31"/>
      <c r="T745" s="38"/>
    </row>
    <row r="746" spans="1:251" s="50" customFormat="1" ht="16.5" customHeight="1">
      <c r="A746" s="255"/>
      <c r="B746" s="255"/>
      <c r="C746" s="98" t="s">
        <v>107</v>
      </c>
      <c r="D746" s="63"/>
      <c r="E746" s="63"/>
      <c r="F746" s="63"/>
      <c r="G746" s="49" t="s">
        <v>101</v>
      </c>
      <c r="H746" s="79">
        <v>19.5</v>
      </c>
      <c r="I746" s="79">
        <v>0</v>
      </c>
      <c r="J746" s="79">
        <v>0</v>
      </c>
      <c r="K746" s="79">
        <v>0</v>
      </c>
      <c r="L746" s="79">
        <v>0</v>
      </c>
      <c r="M746" s="79">
        <v>0</v>
      </c>
      <c r="N746" s="79">
        <v>0</v>
      </c>
      <c r="O746" s="79">
        <v>0</v>
      </c>
      <c r="P746" s="79">
        <v>0</v>
      </c>
      <c r="Q746" s="79">
        <v>0</v>
      </c>
      <c r="R746" s="30">
        <v>0</v>
      </c>
      <c r="S746" s="31">
        <f t="shared" si="239"/>
        <v>0</v>
      </c>
      <c r="T746" s="38"/>
      <c r="IQ746" s="50">
        <v>211</v>
      </c>
    </row>
    <row r="747" spans="1:21" s="50" customFormat="1" ht="21" customHeight="1">
      <c r="A747" s="254" t="s">
        <v>731</v>
      </c>
      <c r="B747" s="254" t="s">
        <v>734</v>
      </c>
      <c r="C747" s="67" t="s">
        <v>20</v>
      </c>
      <c r="D747" s="39" t="s">
        <v>98</v>
      </c>
      <c r="E747" s="39" t="s">
        <v>658</v>
      </c>
      <c r="F747" s="39" t="s">
        <v>660</v>
      </c>
      <c r="G747" s="39"/>
      <c r="H747" s="31">
        <f>H749</f>
        <v>0</v>
      </c>
      <c r="I747" s="31">
        <f>I749</f>
        <v>0</v>
      </c>
      <c r="J747" s="31">
        <f>J749</f>
        <v>3268.1</v>
      </c>
      <c r="K747" s="31">
        <f aca="true" t="shared" si="241" ref="K747:R747">K749</f>
        <v>0</v>
      </c>
      <c r="L747" s="31">
        <f t="shared" si="241"/>
        <v>3268.1</v>
      </c>
      <c r="M747" s="31">
        <f t="shared" si="241"/>
        <v>1944.233</v>
      </c>
      <c r="N747" s="31">
        <f t="shared" si="241"/>
        <v>3268.1</v>
      </c>
      <c r="O747" s="31">
        <f t="shared" si="241"/>
        <v>3091.015</v>
      </c>
      <c r="P747" s="31">
        <f t="shared" si="241"/>
        <v>3268.1</v>
      </c>
      <c r="Q747" s="31">
        <f t="shared" si="241"/>
        <v>3268.1</v>
      </c>
      <c r="R747" s="31">
        <f t="shared" si="241"/>
        <v>3398.8</v>
      </c>
      <c r="S747" s="31">
        <f t="shared" si="239"/>
        <v>3398.8</v>
      </c>
      <c r="T747" s="38"/>
      <c r="U747" s="50">
        <v>20</v>
      </c>
    </row>
    <row r="748" spans="1:20" s="50" customFormat="1" ht="12.75">
      <c r="A748" s="255"/>
      <c r="B748" s="255"/>
      <c r="C748" s="67" t="s">
        <v>29</v>
      </c>
      <c r="D748" s="49"/>
      <c r="E748" s="49"/>
      <c r="F748" s="49"/>
      <c r="G748" s="4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30"/>
      <c r="S748" s="31"/>
      <c r="T748" s="38"/>
    </row>
    <row r="749" spans="1:20" s="50" customFormat="1" ht="45">
      <c r="A749" s="255"/>
      <c r="B749" s="255"/>
      <c r="C749" s="67" t="s">
        <v>52</v>
      </c>
      <c r="D749" s="49"/>
      <c r="E749" s="49"/>
      <c r="F749" s="49"/>
      <c r="G749" s="49" t="s">
        <v>134</v>
      </c>
      <c r="H749" s="79">
        <v>0</v>
      </c>
      <c r="I749" s="79">
        <v>0</v>
      </c>
      <c r="J749" s="79">
        <v>3268.1</v>
      </c>
      <c r="K749" s="79">
        <v>0</v>
      </c>
      <c r="L749" s="79">
        <v>3268.1</v>
      </c>
      <c r="M749" s="79">
        <v>1944.233</v>
      </c>
      <c r="N749" s="79">
        <v>3268.1</v>
      </c>
      <c r="O749" s="79">
        <v>3091.015</v>
      </c>
      <c r="P749" s="79">
        <v>3268.1</v>
      </c>
      <c r="Q749" s="79">
        <v>3268.1</v>
      </c>
      <c r="R749" s="30">
        <v>3398.8</v>
      </c>
      <c r="S749" s="31">
        <f t="shared" si="239"/>
        <v>3398.8</v>
      </c>
      <c r="T749" s="38"/>
    </row>
    <row r="750" spans="1:21" s="50" customFormat="1" ht="21" customHeight="1">
      <c r="A750" s="254" t="s">
        <v>988</v>
      </c>
      <c r="B750" s="254" t="s">
        <v>736</v>
      </c>
      <c r="C750" s="67" t="s">
        <v>20</v>
      </c>
      <c r="D750" s="39" t="s">
        <v>98</v>
      </c>
      <c r="E750" s="39" t="s">
        <v>658</v>
      </c>
      <c r="F750" s="39" t="s">
        <v>735</v>
      </c>
      <c r="G750" s="39"/>
      <c r="H750" s="31">
        <f>H752</f>
        <v>0</v>
      </c>
      <c r="I750" s="31">
        <f>I752</f>
        <v>0</v>
      </c>
      <c r="J750" s="31">
        <f>J752</f>
        <v>11325.1</v>
      </c>
      <c r="K750" s="31">
        <f aca="true" t="shared" si="242" ref="K750:R750">K752</f>
        <v>0</v>
      </c>
      <c r="L750" s="31">
        <f t="shared" si="242"/>
        <v>11325.1</v>
      </c>
      <c r="M750" s="31">
        <f t="shared" si="242"/>
        <v>0</v>
      </c>
      <c r="N750" s="31">
        <f t="shared" si="242"/>
        <v>11325.1</v>
      </c>
      <c r="O750" s="31">
        <f t="shared" si="242"/>
        <v>0</v>
      </c>
      <c r="P750" s="31">
        <f t="shared" si="242"/>
        <v>11325.1</v>
      </c>
      <c r="Q750" s="31">
        <f t="shared" si="242"/>
        <v>11325.1</v>
      </c>
      <c r="R750" s="31">
        <f t="shared" si="242"/>
        <v>12089.9</v>
      </c>
      <c r="S750" s="31">
        <f t="shared" si="239"/>
        <v>12089.9</v>
      </c>
      <c r="T750" s="38"/>
      <c r="U750" s="50">
        <v>19</v>
      </c>
    </row>
    <row r="751" spans="1:20" s="50" customFormat="1" ht="12.75">
      <c r="A751" s="255"/>
      <c r="B751" s="255"/>
      <c r="C751" s="67" t="s">
        <v>29</v>
      </c>
      <c r="D751" s="49"/>
      <c r="E751" s="49"/>
      <c r="F751" s="49"/>
      <c r="G751" s="4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30"/>
      <c r="S751" s="31"/>
      <c r="T751" s="38"/>
    </row>
    <row r="752" spans="1:20" s="50" customFormat="1" ht="45">
      <c r="A752" s="255"/>
      <c r="B752" s="255"/>
      <c r="C752" s="67" t="s">
        <v>52</v>
      </c>
      <c r="D752" s="49"/>
      <c r="E752" s="49"/>
      <c r="F752" s="49"/>
      <c r="G752" s="49" t="s">
        <v>134</v>
      </c>
      <c r="H752" s="79">
        <v>0</v>
      </c>
      <c r="I752" s="79">
        <v>0</v>
      </c>
      <c r="J752" s="79">
        <v>11325.1</v>
      </c>
      <c r="K752" s="79">
        <v>0</v>
      </c>
      <c r="L752" s="79">
        <v>11325.1</v>
      </c>
      <c r="M752" s="79">
        <v>0</v>
      </c>
      <c r="N752" s="79">
        <v>11325.1</v>
      </c>
      <c r="O752" s="79">
        <v>0</v>
      </c>
      <c r="P752" s="79">
        <v>11325.1</v>
      </c>
      <c r="Q752" s="79">
        <v>11325.1</v>
      </c>
      <c r="R752" s="30">
        <v>12089.9</v>
      </c>
      <c r="S752" s="31">
        <f t="shared" si="239"/>
        <v>12089.9</v>
      </c>
      <c r="T752" s="38"/>
    </row>
    <row r="753" spans="1:21" s="50" customFormat="1" ht="21" customHeight="1">
      <c r="A753" s="254" t="s">
        <v>984</v>
      </c>
      <c r="B753" s="254" t="s">
        <v>738</v>
      </c>
      <c r="C753" s="67" t="s">
        <v>20</v>
      </c>
      <c r="D753" s="39" t="s">
        <v>98</v>
      </c>
      <c r="E753" s="39" t="s">
        <v>658</v>
      </c>
      <c r="F753" s="39" t="s">
        <v>737</v>
      </c>
      <c r="G753" s="39"/>
      <c r="H753" s="31">
        <f aca="true" t="shared" si="243" ref="H753:R753">H756+H755</f>
        <v>0</v>
      </c>
      <c r="I753" s="31">
        <f t="shared" si="243"/>
        <v>0</v>
      </c>
      <c r="J753" s="31">
        <f t="shared" si="243"/>
        <v>290.7</v>
      </c>
      <c r="K753" s="31">
        <f t="shared" si="243"/>
        <v>0</v>
      </c>
      <c r="L753" s="31">
        <f t="shared" si="243"/>
        <v>1772.6200000000001</v>
      </c>
      <c r="M753" s="31">
        <f t="shared" si="243"/>
        <v>0</v>
      </c>
      <c r="N753" s="31">
        <f t="shared" si="243"/>
        <v>1759.3036000000002</v>
      </c>
      <c r="O753" s="31">
        <f t="shared" si="243"/>
        <v>0</v>
      </c>
      <c r="P753" s="31">
        <f t="shared" si="243"/>
        <v>1759.3036000000002</v>
      </c>
      <c r="Q753" s="31">
        <f t="shared" si="243"/>
        <v>1759.3036000000002</v>
      </c>
      <c r="R753" s="31">
        <f t="shared" si="243"/>
        <v>290.6</v>
      </c>
      <c r="S753" s="31">
        <f t="shared" si="239"/>
        <v>290.6</v>
      </c>
      <c r="T753" s="38"/>
      <c r="U753" s="50">
        <v>18</v>
      </c>
    </row>
    <row r="754" spans="1:20" s="50" customFormat="1" ht="12.75">
      <c r="A754" s="255"/>
      <c r="B754" s="255"/>
      <c r="C754" s="67" t="s">
        <v>29</v>
      </c>
      <c r="D754" s="49"/>
      <c r="E754" s="49"/>
      <c r="F754" s="49"/>
      <c r="G754" s="4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30"/>
      <c r="S754" s="31"/>
      <c r="T754" s="38"/>
    </row>
    <row r="755" spans="1:20" s="50" customFormat="1" ht="12.75">
      <c r="A755" s="255"/>
      <c r="B755" s="255"/>
      <c r="C755" s="67"/>
      <c r="D755" s="49"/>
      <c r="E755" s="49"/>
      <c r="F755" s="49"/>
      <c r="G755" s="49" t="s">
        <v>101</v>
      </c>
      <c r="H755" s="79">
        <v>0</v>
      </c>
      <c r="I755" s="79">
        <v>0</v>
      </c>
      <c r="J755" s="79">
        <v>0</v>
      </c>
      <c r="K755" s="79">
        <v>0</v>
      </c>
      <c r="L755" s="79">
        <v>1481.92</v>
      </c>
      <c r="M755" s="79">
        <v>0</v>
      </c>
      <c r="N755" s="79">
        <v>150.3584</v>
      </c>
      <c r="O755" s="79">
        <v>0</v>
      </c>
      <c r="P755" s="79">
        <v>150.3584</v>
      </c>
      <c r="Q755" s="79">
        <v>150.3584</v>
      </c>
      <c r="R755" s="30">
        <v>0</v>
      </c>
      <c r="S755" s="31">
        <f t="shared" si="239"/>
        <v>0</v>
      </c>
      <c r="T755" s="38"/>
    </row>
    <row r="756" spans="1:20" s="50" customFormat="1" ht="45">
      <c r="A756" s="255"/>
      <c r="B756" s="255"/>
      <c r="C756" s="67" t="s">
        <v>52</v>
      </c>
      <c r="D756" s="49"/>
      <c r="E756" s="49"/>
      <c r="F756" s="49"/>
      <c r="G756" s="49" t="s">
        <v>134</v>
      </c>
      <c r="H756" s="79">
        <v>0</v>
      </c>
      <c r="I756" s="79">
        <v>0</v>
      </c>
      <c r="J756" s="79">
        <v>290.7</v>
      </c>
      <c r="K756" s="79">
        <v>0</v>
      </c>
      <c r="L756" s="79">
        <v>290.7</v>
      </c>
      <c r="M756" s="79">
        <v>0</v>
      </c>
      <c r="N756" s="79">
        <v>1608.9452</v>
      </c>
      <c r="O756" s="79">
        <v>0</v>
      </c>
      <c r="P756" s="79">
        <v>1608.9452</v>
      </c>
      <c r="Q756" s="79">
        <v>1608.9452</v>
      </c>
      <c r="R756" s="30">
        <v>290.6</v>
      </c>
      <c r="S756" s="31">
        <f t="shared" si="239"/>
        <v>290.6</v>
      </c>
      <c r="T756" s="38"/>
    </row>
    <row r="757" spans="1:20" s="184" customFormat="1" ht="21">
      <c r="A757" s="239" t="s">
        <v>32</v>
      </c>
      <c r="B757" s="239" t="s">
        <v>741</v>
      </c>
      <c r="C757" s="69" t="s">
        <v>20</v>
      </c>
      <c r="D757" s="39"/>
      <c r="E757" s="39"/>
      <c r="F757" s="51"/>
      <c r="G757" s="51"/>
      <c r="H757" s="31">
        <f>H759</f>
        <v>1045.4209999999998</v>
      </c>
      <c r="I757" s="31">
        <f>I759</f>
        <v>1000.336</v>
      </c>
      <c r="J757" s="31">
        <f aca="true" t="shared" si="244" ref="J757:R757">J759</f>
        <v>1093.1</v>
      </c>
      <c r="K757" s="31">
        <f t="shared" si="244"/>
        <v>353.27270000000004</v>
      </c>
      <c r="L757" s="31">
        <f t="shared" si="244"/>
        <v>1139.1</v>
      </c>
      <c r="M757" s="31">
        <f t="shared" si="244"/>
        <v>546.12821</v>
      </c>
      <c r="N757" s="31">
        <f t="shared" si="244"/>
        <v>1289.1</v>
      </c>
      <c r="O757" s="31">
        <f t="shared" si="244"/>
        <v>732.3726899999999</v>
      </c>
      <c r="P757" s="31">
        <f t="shared" si="244"/>
        <v>1211.16021</v>
      </c>
      <c r="Q757" s="31">
        <f t="shared" si="244"/>
        <v>1074.79986</v>
      </c>
      <c r="R757" s="31">
        <f t="shared" si="244"/>
        <v>1196.4</v>
      </c>
      <c r="S757" s="31">
        <f t="shared" si="239"/>
        <v>1196.4</v>
      </c>
      <c r="T757" s="51"/>
    </row>
    <row r="758" spans="1:20" s="184" customFormat="1" ht="12.75">
      <c r="A758" s="240"/>
      <c r="B758" s="240"/>
      <c r="C758" s="69" t="s">
        <v>29</v>
      </c>
      <c r="D758" s="39"/>
      <c r="E758" s="39"/>
      <c r="F758" s="51"/>
      <c r="G758" s="5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51"/>
    </row>
    <row r="759" spans="1:20" s="184" customFormat="1" ht="21">
      <c r="A759" s="240"/>
      <c r="B759" s="240"/>
      <c r="C759" s="69" t="s">
        <v>107</v>
      </c>
      <c r="D759" s="39" t="s">
        <v>98</v>
      </c>
      <c r="E759" s="39" t="s">
        <v>86</v>
      </c>
      <c r="F759" s="51" t="s">
        <v>86</v>
      </c>
      <c r="G759" s="51" t="s">
        <v>86</v>
      </c>
      <c r="H759" s="31">
        <f>H760+H766+H769+H772</f>
        <v>1045.4209999999998</v>
      </c>
      <c r="I759" s="31">
        <f aca="true" t="shared" si="245" ref="I759:O759">I760+I766+I769+I772</f>
        <v>1000.336</v>
      </c>
      <c r="J759" s="31">
        <f t="shared" si="245"/>
        <v>1093.1</v>
      </c>
      <c r="K759" s="31">
        <f t="shared" si="245"/>
        <v>353.27270000000004</v>
      </c>
      <c r="L759" s="31">
        <f t="shared" si="245"/>
        <v>1139.1</v>
      </c>
      <c r="M759" s="31">
        <f t="shared" si="245"/>
        <v>546.12821</v>
      </c>
      <c r="N759" s="31">
        <f t="shared" si="245"/>
        <v>1289.1</v>
      </c>
      <c r="O759" s="31">
        <f t="shared" si="245"/>
        <v>732.3726899999999</v>
      </c>
      <c r="P759" s="31">
        <f>P760+P766+P769+P772+P763</f>
        <v>1211.16021</v>
      </c>
      <c r="Q759" s="31">
        <f>Q760+Q766+Q769+Q772+Q763</f>
        <v>1074.79986</v>
      </c>
      <c r="R759" s="31">
        <f>R760+R766+R769+R772+R763</f>
        <v>1196.4</v>
      </c>
      <c r="S759" s="31">
        <f t="shared" si="239"/>
        <v>1196.4</v>
      </c>
      <c r="T759" s="51"/>
    </row>
    <row r="760" spans="1:21" s="50" customFormat="1" ht="24.75" customHeight="1">
      <c r="A760" s="224" t="s">
        <v>739</v>
      </c>
      <c r="B760" s="224" t="s">
        <v>742</v>
      </c>
      <c r="C760" s="67" t="s">
        <v>20</v>
      </c>
      <c r="D760" s="39" t="s">
        <v>98</v>
      </c>
      <c r="E760" s="39" t="s">
        <v>103</v>
      </c>
      <c r="F760" s="39" t="s">
        <v>108</v>
      </c>
      <c r="G760" s="39"/>
      <c r="H760" s="31">
        <f>H762</f>
        <v>51.5</v>
      </c>
      <c r="I760" s="31">
        <f>I762</f>
        <v>51.5</v>
      </c>
      <c r="J760" s="31">
        <f aca="true" t="shared" si="246" ref="J760:R760">J762</f>
        <v>96</v>
      </c>
      <c r="K760" s="31">
        <f t="shared" si="246"/>
        <v>36</v>
      </c>
      <c r="L760" s="31">
        <f t="shared" si="246"/>
        <v>142</v>
      </c>
      <c r="M760" s="31">
        <f t="shared" si="246"/>
        <v>36</v>
      </c>
      <c r="N760" s="31">
        <f t="shared" si="246"/>
        <v>142</v>
      </c>
      <c r="O760" s="31">
        <f t="shared" si="246"/>
        <v>36</v>
      </c>
      <c r="P760" s="31">
        <f t="shared" si="246"/>
        <v>96</v>
      </c>
      <c r="Q760" s="31">
        <f t="shared" si="246"/>
        <v>36</v>
      </c>
      <c r="R760" s="31">
        <f t="shared" si="246"/>
        <v>50</v>
      </c>
      <c r="S760" s="31">
        <f t="shared" si="239"/>
        <v>50</v>
      </c>
      <c r="T760" s="38"/>
      <c r="U760" s="50">
        <v>17</v>
      </c>
    </row>
    <row r="761" spans="1:20" s="50" customFormat="1" ht="12.75">
      <c r="A761" s="225"/>
      <c r="B761" s="225"/>
      <c r="C761" s="67" t="s">
        <v>29</v>
      </c>
      <c r="D761" s="49"/>
      <c r="E761" s="49"/>
      <c r="F761" s="49"/>
      <c r="G761" s="49"/>
      <c r="H761" s="79"/>
      <c r="I761" s="79"/>
      <c r="J761" s="30"/>
      <c r="K761" s="30"/>
      <c r="L761" s="30"/>
      <c r="M761" s="30"/>
      <c r="N761" s="30"/>
      <c r="O761" s="30"/>
      <c r="P761" s="79"/>
      <c r="Q761" s="79"/>
      <c r="R761" s="30"/>
      <c r="S761" s="31"/>
      <c r="T761" s="38"/>
    </row>
    <row r="762" spans="1:20" s="50" customFormat="1" ht="31.5" customHeight="1">
      <c r="A762" s="226"/>
      <c r="B762" s="226"/>
      <c r="C762" s="67" t="s">
        <v>107</v>
      </c>
      <c r="D762" s="49"/>
      <c r="E762" s="49"/>
      <c r="F762" s="49"/>
      <c r="G762" s="49" t="s">
        <v>101</v>
      </c>
      <c r="H762" s="79">
        <v>51.5</v>
      </c>
      <c r="I762" s="79">
        <v>51.5</v>
      </c>
      <c r="J762" s="30">
        <v>96</v>
      </c>
      <c r="K762" s="30">
        <v>36</v>
      </c>
      <c r="L762" s="30">
        <v>142</v>
      </c>
      <c r="M762" s="30">
        <v>36</v>
      </c>
      <c r="N762" s="30">
        <v>142</v>
      </c>
      <c r="O762" s="30">
        <v>36</v>
      </c>
      <c r="P762" s="79">
        <v>96</v>
      </c>
      <c r="Q762" s="79">
        <v>36</v>
      </c>
      <c r="R762" s="30">
        <v>50</v>
      </c>
      <c r="S762" s="31">
        <f t="shared" si="239"/>
        <v>50</v>
      </c>
      <c r="T762" s="38"/>
    </row>
    <row r="763" spans="1:21" s="50" customFormat="1" ht="26.25" customHeight="1">
      <c r="A763" s="224" t="s">
        <v>740</v>
      </c>
      <c r="B763" s="224" t="s">
        <v>743</v>
      </c>
      <c r="C763" s="67" t="s">
        <v>20</v>
      </c>
      <c r="D763" s="39" t="s">
        <v>940</v>
      </c>
      <c r="E763" s="39" t="s">
        <v>939</v>
      </c>
      <c r="F763" s="39" t="s">
        <v>109</v>
      </c>
      <c r="G763" s="39"/>
      <c r="H763" s="31">
        <f>H765</f>
        <v>0</v>
      </c>
      <c r="I763" s="31">
        <f>I765</f>
        <v>0</v>
      </c>
      <c r="J763" s="31">
        <f aca="true" t="shared" si="247" ref="J763:R763">J765</f>
        <v>0</v>
      </c>
      <c r="K763" s="31">
        <f t="shared" si="247"/>
        <v>0</v>
      </c>
      <c r="L763" s="31">
        <f t="shared" si="247"/>
        <v>0</v>
      </c>
      <c r="M763" s="31">
        <f t="shared" si="247"/>
        <v>0</v>
      </c>
      <c r="N763" s="31">
        <f t="shared" si="247"/>
        <v>0</v>
      </c>
      <c r="O763" s="31">
        <f t="shared" si="247"/>
        <v>0</v>
      </c>
      <c r="P763" s="31">
        <f t="shared" si="247"/>
        <v>158.0142</v>
      </c>
      <c r="Q763" s="31">
        <f t="shared" si="247"/>
        <v>158.0142</v>
      </c>
      <c r="R763" s="31">
        <f t="shared" si="247"/>
        <v>0</v>
      </c>
      <c r="S763" s="31">
        <f t="shared" si="239"/>
        <v>0</v>
      </c>
      <c r="T763" s="38"/>
      <c r="U763" s="50">
        <v>16</v>
      </c>
    </row>
    <row r="764" spans="1:20" s="50" customFormat="1" ht="12.75">
      <c r="A764" s="225"/>
      <c r="B764" s="225"/>
      <c r="C764" s="67" t="s">
        <v>29</v>
      </c>
      <c r="D764" s="49"/>
      <c r="E764" s="49"/>
      <c r="F764" s="49"/>
      <c r="G764" s="49"/>
      <c r="H764" s="79"/>
      <c r="I764" s="79"/>
      <c r="J764" s="30"/>
      <c r="K764" s="30"/>
      <c r="L764" s="30"/>
      <c r="M764" s="30"/>
      <c r="N764" s="30"/>
      <c r="O764" s="79"/>
      <c r="P764" s="79"/>
      <c r="Q764" s="79"/>
      <c r="R764" s="30"/>
      <c r="S764" s="31"/>
      <c r="T764" s="38"/>
    </row>
    <row r="765" spans="1:20" s="50" customFormat="1" ht="22.5">
      <c r="A765" s="226"/>
      <c r="B765" s="226"/>
      <c r="C765" s="67" t="s">
        <v>107</v>
      </c>
      <c r="D765" s="49"/>
      <c r="E765" s="49"/>
      <c r="F765" s="49"/>
      <c r="G765" s="49" t="s">
        <v>101</v>
      </c>
      <c r="H765" s="79">
        <v>0</v>
      </c>
      <c r="I765" s="79">
        <v>0</v>
      </c>
      <c r="J765" s="30">
        <v>0</v>
      </c>
      <c r="K765" s="30">
        <v>0</v>
      </c>
      <c r="L765" s="30">
        <v>0</v>
      </c>
      <c r="M765" s="30">
        <v>0</v>
      </c>
      <c r="N765" s="30">
        <v>0</v>
      </c>
      <c r="O765" s="79">
        <v>0</v>
      </c>
      <c r="P765" s="79">
        <v>158.0142</v>
      </c>
      <c r="Q765" s="79">
        <v>158.0142</v>
      </c>
      <c r="R765" s="30">
        <v>0</v>
      </c>
      <c r="S765" s="31">
        <f t="shared" si="239"/>
        <v>0</v>
      </c>
      <c r="T765" s="38"/>
    </row>
    <row r="766" spans="1:21" s="50" customFormat="1" ht="26.25" customHeight="1">
      <c r="A766" s="224" t="s">
        <v>740</v>
      </c>
      <c r="B766" s="224" t="s">
        <v>743</v>
      </c>
      <c r="C766" s="67" t="s">
        <v>20</v>
      </c>
      <c r="D766" s="39" t="s">
        <v>98</v>
      </c>
      <c r="E766" s="39" t="s">
        <v>103</v>
      </c>
      <c r="F766" s="39" t="s">
        <v>109</v>
      </c>
      <c r="G766" s="39"/>
      <c r="H766" s="31">
        <f>H768</f>
        <v>586.651</v>
      </c>
      <c r="I766" s="31">
        <f>I768</f>
        <v>543.066</v>
      </c>
      <c r="J766" s="31">
        <f aca="true" t="shared" si="248" ref="J766:R766">J768</f>
        <v>554</v>
      </c>
      <c r="K766" s="31">
        <f t="shared" si="248"/>
        <v>223.9727</v>
      </c>
      <c r="L766" s="31">
        <f t="shared" si="248"/>
        <v>554</v>
      </c>
      <c r="M766" s="31">
        <f t="shared" si="248"/>
        <v>323.52821</v>
      </c>
      <c r="N766" s="31">
        <f t="shared" si="248"/>
        <v>704</v>
      </c>
      <c r="O766" s="31">
        <f t="shared" si="248"/>
        <v>401.08769</v>
      </c>
      <c r="P766" s="31">
        <f t="shared" si="248"/>
        <v>553.27601</v>
      </c>
      <c r="Q766" s="31">
        <f t="shared" si="248"/>
        <v>476.91566</v>
      </c>
      <c r="R766" s="31">
        <f t="shared" si="248"/>
        <v>700</v>
      </c>
      <c r="S766" s="31">
        <f t="shared" si="239"/>
        <v>700</v>
      </c>
      <c r="T766" s="38"/>
      <c r="U766" s="50">
        <v>15</v>
      </c>
    </row>
    <row r="767" spans="1:20" s="50" customFormat="1" ht="12.75">
      <c r="A767" s="225"/>
      <c r="B767" s="225"/>
      <c r="C767" s="67" t="s">
        <v>29</v>
      </c>
      <c r="D767" s="49"/>
      <c r="E767" s="49"/>
      <c r="F767" s="49"/>
      <c r="G767" s="49"/>
      <c r="H767" s="79"/>
      <c r="I767" s="79"/>
      <c r="J767" s="30"/>
      <c r="K767" s="30"/>
      <c r="L767" s="30"/>
      <c r="M767" s="30"/>
      <c r="N767" s="30"/>
      <c r="O767" s="79"/>
      <c r="P767" s="79"/>
      <c r="Q767" s="79"/>
      <c r="R767" s="30"/>
      <c r="S767" s="31"/>
      <c r="T767" s="38"/>
    </row>
    <row r="768" spans="1:20" s="50" customFormat="1" ht="22.5">
      <c r="A768" s="226"/>
      <c r="B768" s="226"/>
      <c r="C768" s="67" t="s">
        <v>107</v>
      </c>
      <c r="D768" s="49"/>
      <c r="E768" s="49"/>
      <c r="F768" s="49"/>
      <c r="G768" s="49" t="s">
        <v>101</v>
      </c>
      <c r="H768" s="79">
        <v>586.651</v>
      </c>
      <c r="I768" s="79">
        <v>543.066</v>
      </c>
      <c r="J768" s="30">
        <v>554</v>
      </c>
      <c r="K768" s="30">
        <v>223.9727</v>
      </c>
      <c r="L768" s="30">
        <v>554</v>
      </c>
      <c r="M768" s="30">
        <v>323.52821</v>
      </c>
      <c r="N768" s="30">
        <v>704</v>
      </c>
      <c r="O768" s="79">
        <v>401.08769</v>
      </c>
      <c r="P768" s="79">
        <v>553.27601</v>
      </c>
      <c r="Q768" s="79">
        <v>476.91566</v>
      </c>
      <c r="R768" s="30">
        <v>700</v>
      </c>
      <c r="S768" s="31">
        <f t="shared" si="239"/>
        <v>700</v>
      </c>
      <c r="T768" s="38"/>
    </row>
    <row r="769" spans="1:21" s="50" customFormat="1" ht="25.5" customHeight="1">
      <c r="A769" s="224" t="s">
        <v>727</v>
      </c>
      <c r="B769" s="224" t="s">
        <v>744</v>
      </c>
      <c r="C769" s="67" t="s">
        <v>20</v>
      </c>
      <c r="D769" s="39" t="s">
        <v>98</v>
      </c>
      <c r="E769" s="39" t="s">
        <v>103</v>
      </c>
      <c r="F769" s="39" t="s">
        <v>110</v>
      </c>
      <c r="G769" s="39"/>
      <c r="H769" s="31">
        <f>H771</f>
        <v>32.27</v>
      </c>
      <c r="I769" s="31">
        <f>I771</f>
        <v>30.77</v>
      </c>
      <c r="J769" s="31">
        <f aca="true" t="shared" si="249" ref="J769:R769">J771</f>
        <v>70</v>
      </c>
      <c r="K769" s="31">
        <f t="shared" si="249"/>
        <v>0</v>
      </c>
      <c r="L769" s="31">
        <f t="shared" si="249"/>
        <v>70</v>
      </c>
      <c r="M769" s="31">
        <f t="shared" si="249"/>
        <v>0</v>
      </c>
      <c r="N769" s="31">
        <f t="shared" si="249"/>
        <v>70</v>
      </c>
      <c r="O769" s="31">
        <f t="shared" si="249"/>
        <v>15.385</v>
      </c>
      <c r="P769" s="31">
        <f t="shared" si="249"/>
        <v>30.77</v>
      </c>
      <c r="Q769" s="31">
        <f t="shared" si="249"/>
        <v>30.77</v>
      </c>
      <c r="R769" s="31">
        <f t="shared" si="249"/>
        <v>70</v>
      </c>
      <c r="S769" s="31">
        <f t="shared" si="239"/>
        <v>70</v>
      </c>
      <c r="T769" s="38"/>
      <c r="U769" s="50">
        <v>14</v>
      </c>
    </row>
    <row r="770" spans="1:20" s="50" customFormat="1" ht="12.75">
      <c r="A770" s="225"/>
      <c r="B770" s="225"/>
      <c r="C770" s="67" t="s">
        <v>29</v>
      </c>
      <c r="D770" s="49"/>
      <c r="E770" s="49"/>
      <c r="F770" s="49"/>
      <c r="G770" s="49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79"/>
      <c r="S770" s="31"/>
      <c r="T770" s="38"/>
    </row>
    <row r="771" spans="1:20" s="50" customFormat="1" ht="22.5">
      <c r="A771" s="226"/>
      <c r="B771" s="226"/>
      <c r="C771" s="67" t="s">
        <v>107</v>
      </c>
      <c r="D771" s="49"/>
      <c r="E771" s="49"/>
      <c r="F771" s="49"/>
      <c r="G771" s="49" t="s">
        <v>101</v>
      </c>
      <c r="H771" s="30">
        <v>32.27</v>
      </c>
      <c r="I771" s="30">
        <v>30.77</v>
      </c>
      <c r="J771" s="30">
        <v>70</v>
      </c>
      <c r="K771" s="30">
        <v>0</v>
      </c>
      <c r="L771" s="30">
        <v>70</v>
      </c>
      <c r="M771" s="30">
        <v>0</v>
      </c>
      <c r="N771" s="30">
        <v>70</v>
      </c>
      <c r="O771" s="30">
        <v>15.385</v>
      </c>
      <c r="P771" s="30">
        <v>30.77</v>
      </c>
      <c r="Q771" s="30">
        <v>30.77</v>
      </c>
      <c r="R771" s="79">
        <v>70</v>
      </c>
      <c r="S771" s="31">
        <f t="shared" si="239"/>
        <v>70</v>
      </c>
      <c r="T771" s="38"/>
    </row>
    <row r="772" spans="1:21" s="50" customFormat="1" ht="25.5" customHeight="1">
      <c r="A772" s="224" t="s">
        <v>673</v>
      </c>
      <c r="B772" s="224" t="s">
        <v>745</v>
      </c>
      <c r="C772" s="67" t="s">
        <v>20</v>
      </c>
      <c r="D772" s="39" t="s">
        <v>98</v>
      </c>
      <c r="E772" s="39" t="s">
        <v>103</v>
      </c>
      <c r="F772" s="39" t="s">
        <v>223</v>
      </c>
      <c r="G772" s="39"/>
      <c r="H772" s="31">
        <f>H774</f>
        <v>375</v>
      </c>
      <c r="I772" s="31">
        <f>I774</f>
        <v>375</v>
      </c>
      <c r="J772" s="31">
        <f aca="true" t="shared" si="250" ref="J772:R772">J774</f>
        <v>373.1</v>
      </c>
      <c r="K772" s="31">
        <f t="shared" si="250"/>
        <v>93.3</v>
      </c>
      <c r="L772" s="31">
        <f t="shared" si="250"/>
        <v>373.1</v>
      </c>
      <c r="M772" s="31">
        <f t="shared" si="250"/>
        <v>186.6</v>
      </c>
      <c r="N772" s="31">
        <f t="shared" si="250"/>
        <v>373.1</v>
      </c>
      <c r="O772" s="31">
        <f t="shared" si="250"/>
        <v>279.9</v>
      </c>
      <c r="P772" s="31">
        <f t="shared" si="250"/>
        <v>373.1</v>
      </c>
      <c r="Q772" s="31">
        <f t="shared" si="250"/>
        <v>373.1</v>
      </c>
      <c r="R772" s="31">
        <f t="shared" si="250"/>
        <v>376.4</v>
      </c>
      <c r="S772" s="31">
        <f t="shared" si="239"/>
        <v>376.4</v>
      </c>
      <c r="T772" s="38"/>
      <c r="U772" s="50">
        <v>13</v>
      </c>
    </row>
    <row r="773" spans="1:20" s="50" customFormat="1" ht="12.75">
      <c r="A773" s="225"/>
      <c r="B773" s="225"/>
      <c r="C773" s="67" t="s">
        <v>29</v>
      </c>
      <c r="D773" s="49"/>
      <c r="E773" s="49"/>
      <c r="F773" s="49"/>
      <c r="G773" s="49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79"/>
      <c r="S773" s="31"/>
      <c r="T773" s="38"/>
    </row>
    <row r="774" spans="1:20" s="50" customFormat="1" ht="22.5">
      <c r="A774" s="226"/>
      <c r="B774" s="226"/>
      <c r="C774" s="67" t="s">
        <v>107</v>
      </c>
      <c r="D774" s="49"/>
      <c r="E774" s="49"/>
      <c r="F774" s="49"/>
      <c r="G774" s="49" t="s">
        <v>661</v>
      </c>
      <c r="H774" s="30">
        <v>375</v>
      </c>
      <c r="I774" s="30">
        <v>375</v>
      </c>
      <c r="J774" s="30">
        <v>373.1</v>
      </c>
      <c r="K774" s="30">
        <v>93.3</v>
      </c>
      <c r="L774" s="30">
        <v>373.1</v>
      </c>
      <c r="M774" s="30">
        <v>186.6</v>
      </c>
      <c r="N774" s="30">
        <v>373.1</v>
      </c>
      <c r="O774" s="30">
        <v>279.9</v>
      </c>
      <c r="P774" s="30">
        <v>373.1</v>
      </c>
      <c r="Q774" s="30">
        <v>373.1</v>
      </c>
      <c r="R774" s="79">
        <v>376.4</v>
      </c>
      <c r="S774" s="31">
        <f t="shared" si="239"/>
        <v>376.4</v>
      </c>
      <c r="T774" s="38"/>
    </row>
    <row r="775" spans="1:20" s="50" customFormat="1" ht="21">
      <c r="A775" s="239" t="s">
        <v>32</v>
      </c>
      <c r="B775" s="239" t="s">
        <v>430</v>
      </c>
      <c r="C775" s="69" t="s">
        <v>20</v>
      </c>
      <c r="D775" s="39"/>
      <c r="E775" s="39"/>
      <c r="F775" s="39"/>
      <c r="G775" s="39"/>
      <c r="H775" s="31">
        <f>H777</f>
        <v>5007</v>
      </c>
      <c r="I775" s="31">
        <f>I777</f>
        <v>5006.228999999999</v>
      </c>
      <c r="J775" s="31">
        <f aca="true" t="shared" si="251" ref="J775:R775">J777</f>
        <v>5016.4</v>
      </c>
      <c r="K775" s="31">
        <f t="shared" si="251"/>
        <v>889.8837399999999</v>
      </c>
      <c r="L775" s="31">
        <f t="shared" si="251"/>
        <v>5853.960000000001</v>
      </c>
      <c r="M775" s="31">
        <f t="shared" si="251"/>
        <v>2148.5760299999997</v>
      </c>
      <c r="N775" s="31">
        <f t="shared" si="251"/>
        <v>5888.46</v>
      </c>
      <c r="O775" s="31">
        <f t="shared" si="251"/>
        <v>4103.12748</v>
      </c>
      <c r="P775" s="31">
        <f t="shared" si="251"/>
        <v>5858.104</v>
      </c>
      <c r="Q775" s="31">
        <f t="shared" si="251"/>
        <v>5770.92375</v>
      </c>
      <c r="R775" s="31">
        <f t="shared" si="251"/>
        <v>5887.6</v>
      </c>
      <c r="S775" s="31">
        <f t="shared" si="239"/>
        <v>5887.6</v>
      </c>
      <c r="T775" s="38"/>
    </row>
    <row r="776" spans="1:20" s="50" customFormat="1" ht="12.75">
      <c r="A776" s="240"/>
      <c r="B776" s="240"/>
      <c r="C776" s="69" t="s">
        <v>29</v>
      </c>
      <c r="D776" s="39"/>
      <c r="E776" s="39"/>
      <c r="F776" s="39"/>
      <c r="G776" s="39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8"/>
    </row>
    <row r="777" spans="1:20" s="50" customFormat="1" ht="21">
      <c r="A777" s="241"/>
      <c r="B777" s="241"/>
      <c r="C777" s="69" t="s">
        <v>107</v>
      </c>
      <c r="D777" s="39" t="s">
        <v>98</v>
      </c>
      <c r="E777" s="39" t="s">
        <v>86</v>
      </c>
      <c r="F777" s="39" t="s">
        <v>86</v>
      </c>
      <c r="G777" s="39" t="s">
        <v>86</v>
      </c>
      <c r="H777" s="31">
        <f aca="true" t="shared" si="252" ref="H777:R777">H778+H784+H795</f>
        <v>5007</v>
      </c>
      <c r="I777" s="31">
        <f t="shared" si="252"/>
        <v>5006.228999999999</v>
      </c>
      <c r="J777" s="31">
        <f t="shared" si="252"/>
        <v>5016.4</v>
      </c>
      <c r="K777" s="31">
        <f t="shared" si="252"/>
        <v>889.8837399999999</v>
      </c>
      <c r="L777" s="31">
        <f t="shared" si="252"/>
        <v>5853.960000000001</v>
      </c>
      <c r="M777" s="31">
        <f t="shared" si="252"/>
        <v>2148.5760299999997</v>
      </c>
      <c r="N777" s="31">
        <f t="shared" si="252"/>
        <v>5888.46</v>
      </c>
      <c r="O777" s="31">
        <f t="shared" si="252"/>
        <v>4103.12748</v>
      </c>
      <c r="P777" s="31">
        <f t="shared" si="252"/>
        <v>5858.104</v>
      </c>
      <c r="Q777" s="31">
        <f t="shared" si="252"/>
        <v>5770.92375</v>
      </c>
      <c r="R777" s="31">
        <f t="shared" si="252"/>
        <v>5887.6</v>
      </c>
      <c r="S777" s="31">
        <f t="shared" si="239"/>
        <v>5887.6</v>
      </c>
      <c r="T777" s="38"/>
    </row>
    <row r="778" spans="1:20" s="50" customFormat="1" ht="22.5">
      <c r="A778" s="239" t="s">
        <v>53</v>
      </c>
      <c r="B778" s="224" t="s">
        <v>746</v>
      </c>
      <c r="C778" s="67" t="s">
        <v>20</v>
      </c>
      <c r="D778" s="49"/>
      <c r="E778" s="49"/>
      <c r="F778" s="49"/>
      <c r="G778" s="49"/>
      <c r="H778" s="31">
        <f>H780</f>
        <v>81.1</v>
      </c>
      <c r="I778" s="31">
        <f>I780</f>
        <v>81.1</v>
      </c>
      <c r="J778" s="31">
        <f aca="true" t="shared" si="253" ref="J778:R778">J780</f>
        <v>35</v>
      </c>
      <c r="K778" s="31">
        <f>K780</f>
        <v>9.3809</v>
      </c>
      <c r="L778" s="31">
        <f t="shared" si="253"/>
        <v>64.9</v>
      </c>
      <c r="M778" s="31">
        <f t="shared" si="253"/>
        <v>15.40452</v>
      </c>
      <c r="N778" s="31">
        <f t="shared" si="253"/>
        <v>64.9</v>
      </c>
      <c r="O778" s="31">
        <f t="shared" si="253"/>
        <v>32.21981</v>
      </c>
      <c r="P778" s="31">
        <f t="shared" si="253"/>
        <v>44.944</v>
      </c>
      <c r="Q778" s="31">
        <f t="shared" si="253"/>
        <v>37.57419</v>
      </c>
      <c r="R778" s="31">
        <f t="shared" si="253"/>
        <v>35.4</v>
      </c>
      <c r="S778" s="31">
        <f t="shared" si="239"/>
        <v>35.4</v>
      </c>
      <c r="T778" s="38"/>
    </row>
    <row r="779" spans="1:20" s="50" customFormat="1" ht="12.75">
      <c r="A779" s="240"/>
      <c r="B779" s="225"/>
      <c r="C779" s="67" t="s">
        <v>29</v>
      </c>
      <c r="D779" s="49"/>
      <c r="E779" s="49"/>
      <c r="F779" s="49"/>
      <c r="G779" s="49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1"/>
      <c r="T779" s="38"/>
    </row>
    <row r="780" spans="1:20" s="50" customFormat="1" ht="39.75" customHeight="1">
      <c r="A780" s="241"/>
      <c r="B780" s="226"/>
      <c r="C780" s="67" t="s">
        <v>107</v>
      </c>
      <c r="D780" s="39" t="s">
        <v>98</v>
      </c>
      <c r="E780" s="39" t="s">
        <v>86</v>
      </c>
      <c r="F780" s="39" t="s">
        <v>86</v>
      </c>
      <c r="G780" s="39" t="s">
        <v>86</v>
      </c>
      <c r="H780" s="31">
        <f>H781</f>
        <v>81.1</v>
      </c>
      <c r="I780" s="31">
        <f aca="true" t="shared" si="254" ref="I780:R780">I781</f>
        <v>81.1</v>
      </c>
      <c r="J780" s="31">
        <f t="shared" si="254"/>
        <v>35</v>
      </c>
      <c r="K780" s="31">
        <f t="shared" si="254"/>
        <v>9.3809</v>
      </c>
      <c r="L780" s="31">
        <f t="shared" si="254"/>
        <v>64.9</v>
      </c>
      <c r="M780" s="31">
        <f t="shared" si="254"/>
        <v>15.40452</v>
      </c>
      <c r="N780" s="31">
        <f t="shared" si="254"/>
        <v>64.9</v>
      </c>
      <c r="O780" s="31">
        <f t="shared" si="254"/>
        <v>32.21981</v>
      </c>
      <c r="P780" s="31">
        <f t="shared" si="254"/>
        <v>44.944</v>
      </c>
      <c r="Q780" s="31">
        <f t="shared" si="254"/>
        <v>37.57419</v>
      </c>
      <c r="R780" s="31">
        <f t="shared" si="254"/>
        <v>35.4</v>
      </c>
      <c r="S780" s="31">
        <f t="shared" si="239"/>
        <v>35.4</v>
      </c>
      <c r="T780" s="38"/>
    </row>
    <row r="781" spans="1:21" s="50" customFormat="1" ht="22.5">
      <c r="A781" s="236" t="s">
        <v>299</v>
      </c>
      <c r="B781" s="224" t="s">
        <v>747</v>
      </c>
      <c r="C781" s="67" t="s">
        <v>20</v>
      </c>
      <c r="D781" s="39" t="s">
        <v>98</v>
      </c>
      <c r="E781" s="39" t="s">
        <v>114</v>
      </c>
      <c r="F781" s="39" t="s">
        <v>662</v>
      </c>
      <c r="G781" s="39"/>
      <c r="H781" s="31">
        <f>H783</f>
        <v>81.1</v>
      </c>
      <c r="I781" s="31">
        <f>I783</f>
        <v>81.1</v>
      </c>
      <c r="J781" s="31">
        <f aca="true" t="shared" si="255" ref="J781:R781">J783</f>
        <v>35</v>
      </c>
      <c r="K781" s="31">
        <f t="shared" si="255"/>
        <v>9.3809</v>
      </c>
      <c r="L781" s="31">
        <f t="shared" si="255"/>
        <v>64.9</v>
      </c>
      <c r="M781" s="31">
        <f t="shared" si="255"/>
        <v>15.40452</v>
      </c>
      <c r="N781" s="31">
        <f t="shared" si="255"/>
        <v>64.9</v>
      </c>
      <c r="O781" s="31">
        <f t="shared" si="255"/>
        <v>32.21981</v>
      </c>
      <c r="P781" s="31">
        <f t="shared" si="255"/>
        <v>44.944</v>
      </c>
      <c r="Q781" s="31">
        <f t="shared" si="255"/>
        <v>37.57419</v>
      </c>
      <c r="R781" s="31">
        <f t="shared" si="255"/>
        <v>35.4</v>
      </c>
      <c r="S781" s="31">
        <f t="shared" si="239"/>
        <v>35.4</v>
      </c>
      <c r="T781" s="38"/>
      <c r="U781" s="50">
        <v>12</v>
      </c>
    </row>
    <row r="782" spans="1:20" s="50" customFormat="1" ht="12.75">
      <c r="A782" s="237"/>
      <c r="B782" s="225"/>
      <c r="C782" s="67" t="s">
        <v>29</v>
      </c>
      <c r="D782" s="49"/>
      <c r="E782" s="49"/>
      <c r="F782" s="49"/>
      <c r="G782" s="49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1"/>
      <c r="T782" s="38"/>
    </row>
    <row r="783" spans="1:20" s="50" customFormat="1" ht="36" customHeight="1">
      <c r="A783" s="238"/>
      <c r="B783" s="226"/>
      <c r="C783" s="67" t="s">
        <v>107</v>
      </c>
      <c r="D783" s="49"/>
      <c r="E783" s="49"/>
      <c r="F783" s="49"/>
      <c r="G783" s="49" t="s">
        <v>113</v>
      </c>
      <c r="H783" s="30">
        <v>81.1</v>
      </c>
      <c r="I783" s="30">
        <v>81.1</v>
      </c>
      <c r="J783" s="30">
        <v>35</v>
      </c>
      <c r="K783" s="30">
        <v>9.3809</v>
      </c>
      <c r="L783" s="30">
        <v>64.9</v>
      </c>
      <c r="M783" s="30">
        <v>15.40452</v>
      </c>
      <c r="N783" s="30">
        <v>64.9</v>
      </c>
      <c r="O783" s="30">
        <v>32.21981</v>
      </c>
      <c r="P783" s="30">
        <v>44.944</v>
      </c>
      <c r="Q783" s="30">
        <v>37.57419</v>
      </c>
      <c r="R783" s="30">
        <v>35.4</v>
      </c>
      <c r="S783" s="31">
        <f t="shared" si="239"/>
        <v>35.4</v>
      </c>
      <c r="T783" s="38"/>
    </row>
    <row r="784" spans="1:20" s="50" customFormat="1" ht="22.5">
      <c r="A784" s="239" t="s">
        <v>167</v>
      </c>
      <c r="B784" s="224" t="s">
        <v>748</v>
      </c>
      <c r="C784" s="67" t="s">
        <v>20</v>
      </c>
      <c r="D784" s="39"/>
      <c r="E784" s="39"/>
      <c r="F784" s="39"/>
      <c r="G784" s="39"/>
      <c r="H784" s="31">
        <f>H786</f>
        <v>642</v>
      </c>
      <c r="I784" s="31">
        <f>I786</f>
        <v>641.229</v>
      </c>
      <c r="J784" s="31">
        <f aca="true" t="shared" si="256" ref="J784:R784">J786</f>
        <v>642</v>
      </c>
      <c r="K784" s="31">
        <f t="shared" si="256"/>
        <v>0</v>
      </c>
      <c r="L784" s="31">
        <f t="shared" si="256"/>
        <v>995.96</v>
      </c>
      <c r="M784" s="31">
        <f t="shared" si="256"/>
        <v>0</v>
      </c>
      <c r="N784" s="31">
        <f t="shared" si="256"/>
        <v>996.36</v>
      </c>
      <c r="O784" s="31">
        <f t="shared" si="256"/>
        <v>714.1079599999999</v>
      </c>
      <c r="P784" s="31">
        <f t="shared" si="256"/>
        <v>996.36</v>
      </c>
      <c r="Q784" s="31">
        <f t="shared" si="256"/>
        <v>916.5495599999999</v>
      </c>
      <c r="R784" s="31">
        <f t="shared" si="256"/>
        <v>635.2</v>
      </c>
      <c r="S784" s="31">
        <f t="shared" si="239"/>
        <v>635.2</v>
      </c>
      <c r="T784" s="38"/>
    </row>
    <row r="785" spans="1:20" s="50" customFormat="1" ht="12.75">
      <c r="A785" s="240"/>
      <c r="B785" s="225"/>
      <c r="C785" s="67" t="s">
        <v>29</v>
      </c>
      <c r="D785" s="39"/>
      <c r="E785" s="39"/>
      <c r="F785" s="39"/>
      <c r="G785" s="39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8"/>
    </row>
    <row r="786" spans="1:20" s="50" customFormat="1" ht="22.5">
      <c r="A786" s="241"/>
      <c r="B786" s="226"/>
      <c r="C786" s="67" t="s">
        <v>107</v>
      </c>
      <c r="D786" s="39" t="s">
        <v>98</v>
      </c>
      <c r="E786" s="39" t="s">
        <v>86</v>
      </c>
      <c r="F786" s="39" t="s">
        <v>86</v>
      </c>
      <c r="G786" s="39" t="s">
        <v>86</v>
      </c>
      <c r="H786" s="31">
        <f aca="true" t="shared" si="257" ref="H786:M786">H787+H790</f>
        <v>642</v>
      </c>
      <c r="I786" s="31">
        <f t="shared" si="257"/>
        <v>641.229</v>
      </c>
      <c r="J786" s="31">
        <f t="shared" si="257"/>
        <v>642</v>
      </c>
      <c r="K786" s="31">
        <f t="shared" si="257"/>
        <v>0</v>
      </c>
      <c r="L786" s="31">
        <f t="shared" si="257"/>
        <v>995.96</v>
      </c>
      <c r="M786" s="31">
        <f t="shared" si="257"/>
        <v>0</v>
      </c>
      <c r="N786" s="31">
        <f>N787+N790</f>
        <v>996.36</v>
      </c>
      <c r="O786" s="31">
        <f>O787+O790</f>
        <v>714.1079599999999</v>
      </c>
      <c r="P786" s="31">
        <f>P787+P790</f>
        <v>996.36</v>
      </c>
      <c r="Q786" s="31">
        <f>Q787+Q790</f>
        <v>916.5495599999999</v>
      </c>
      <c r="R786" s="31">
        <f>R787+R790</f>
        <v>635.2</v>
      </c>
      <c r="S786" s="31">
        <f t="shared" si="239"/>
        <v>635.2</v>
      </c>
      <c r="T786" s="38"/>
    </row>
    <row r="787" spans="1:20" s="50" customFormat="1" ht="22.5">
      <c r="A787" s="236" t="s">
        <v>299</v>
      </c>
      <c r="B787" s="224" t="s">
        <v>749</v>
      </c>
      <c r="C787" s="67" t="s">
        <v>20</v>
      </c>
      <c r="D787" s="39" t="s">
        <v>98</v>
      </c>
      <c r="E787" s="39" t="s">
        <v>104</v>
      </c>
      <c r="F787" s="39" t="s">
        <v>115</v>
      </c>
      <c r="G787" s="39"/>
      <c r="H787" s="31">
        <f>H789</f>
        <v>642</v>
      </c>
      <c r="I787" s="31">
        <f aca="true" t="shared" si="258" ref="I787:R787">I789</f>
        <v>641.229</v>
      </c>
      <c r="J787" s="31">
        <f t="shared" si="258"/>
        <v>642</v>
      </c>
      <c r="K787" s="31">
        <f t="shared" si="258"/>
        <v>0</v>
      </c>
      <c r="L787" s="31">
        <f>L789</f>
        <v>0</v>
      </c>
      <c r="M787" s="31">
        <f t="shared" si="258"/>
        <v>0</v>
      </c>
      <c r="N787" s="31">
        <f t="shared" si="258"/>
        <v>0</v>
      </c>
      <c r="O787" s="31">
        <f t="shared" si="258"/>
        <v>0</v>
      </c>
      <c r="P787" s="31">
        <f t="shared" si="258"/>
        <v>0</v>
      </c>
      <c r="Q787" s="31">
        <f t="shared" si="258"/>
        <v>0</v>
      </c>
      <c r="R787" s="31">
        <f t="shared" si="258"/>
        <v>0</v>
      </c>
      <c r="S787" s="31">
        <f t="shared" si="239"/>
        <v>0</v>
      </c>
      <c r="T787" s="38"/>
    </row>
    <row r="788" spans="1:20" s="50" customFormat="1" ht="12.75">
      <c r="A788" s="237"/>
      <c r="B788" s="225"/>
      <c r="C788" s="67" t="s">
        <v>29</v>
      </c>
      <c r="D788" s="49"/>
      <c r="E788" s="49"/>
      <c r="F788" s="49"/>
      <c r="G788" s="49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1"/>
      <c r="T788" s="38"/>
    </row>
    <row r="789" spans="1:20" s="50" customFormat="1" ht="22.5">
      <c r="A789" s="238"/>
      <c r="B789" s="226"/>
      <c r="C789" s="98" t="s">
        <v>107</v>
      </c>
      <c r="D789" s="188"/>
      <c r="E789" s="188"/>
      <c r="F789" s="188"/>
      <c r="G789" s="49" t="s">
        <v>101</v>
      </c>
      <c r="H789" s="30">
        <v>642</v>
      </c>
      <c r="I789" s="30">
        <v>641.229</v>
      </c>
      <c r="J789" s="30">
        <v>642</v>
      </c>
      <c r="K789" s="30">
        <v>0</v>
      </c>
      <c r="L789" s="30">
        <v>0</v>
      </c>
      <c r="M789" s="30">
        <v>0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1">
        <f t="shared" si="239"/>
        <v>0</v>
      </c>
      <c r="T789" s="38"/>
    </row>
    <row r="790" spans="1:21" s="50" customFormat="1" ht="22.5">
      <c r="A790" s="236" t="s">
        <v>244</v>
      </c>
      <c r="B790" s="224" t="s">
        <v>749</v>
      </c>
      <c r="C790" s="67" t="s">
        <v>20</v>
      </c>
      <c r="D790" s="39" t="s">
        <v>98</v>
      </c>
      <c r="E790" s="39" t="s">
        <v>900</v>
      </c>
      <c r="F790" s="39" t="s">
        <v>115</v>
      </c>
      <c r="G790" s="39"/>
      <c r="H790" s="31">
        <f>H794+H792+H793</f>
        <v>0</v>
      </c>
      <c r="I790" s="31">
        <f>I794+I792+I793</f>
        <v>0</v>
      </c>
      <c r="J790" s="31">
        <f>J794+J792+J793</f>
        <v>0</v>
      </c>
      <c r="K790" s="31">
        <f>K794+K792+K793</f>
        <v>0</v>
      </c>
      <c r="L790" s="31">
        <f>L794+L792+L793</f>
        <v>995.96</v>
      </c>
      <c r="M790" s="31">
        <f aca="true" t="shared" si="259" ref="M790:R790">M794+M792+M793</f>
        <v>0</v>
      </c>
      <c r="N790" s="31">
        <f t="shared" si="259"/>
        <v>996.36</v>
      </c>
      <c r="O790" s="31">
        <f t="shared" si="259"/>
        <v>714.1079599999999</v>
      </c>
      <c r="P790" s="31">
        <f t="shared" si="259"/>
        <v>996.36</v>
      </c>
      <c r="Q790" s="31">
        <f t="shared" si="259"/>
        <v>916.5495599999999</v>
      </c>
      <c r="R790" s="31">
        <f t="shared" si="259"/>
        <v>635.2</v>
      </c>
      <c r="S790" s="31">
        <f t="shared" si="239"/>
        <v>635.2</v>
      </c>
      <c r="T790" s="38"/>
      <c r="U790" s="50">
        <v>11</v>
      </c>
    </row>
    <row r="791" spans="1:20" s="50" customFormat="1" ht="12.75">
      <c r="A791" s="237"/>
      <c r="B791" s="225"/>
      <c r="C791" s="67" t="s">
        <v>29</v>
      </c>
      <c r="D791" s="49"/>
      <c r="E791" s="49"/>
      <c r="F791" s="49"/>
      <c r="G791" s="49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1"/>
      <c r="T791" s="38"/>
    </row>
    <row r="792" spans="1:20" s="50" customFormat="1" ht="12.75">
      <c r="A792" s="237"/>
      <c r="B792" s="225"/>
      <c r="C792" s="222" t="s">
        <v>107</v>
      </c>
      <c r="D792" s="230"/>
      <c r="E792" s="230"/>
      <c r="F792" s="230"/>
      <c r="G792" s="49" t="s">
        <v>117</v>
      </c>
      <c r="H792" s="30">
        <v>0</v>
      </c>
      <c r="I792" s="30">
        <v>0</v>
      </c>
      <c r="J792" s="30">
        <v>0</v>
      </c>
      <c r="K792" s="30">
        <v>0</v>
      </c>
      <c r="L792" s="30">
        <v>31.3</v>
      </c>
      <c r="M792" s="30">
        <v>0</v>
      </c>
      <c r="N792" s="30">
        <v>31.607</v>
      </c>
      <c r="O792" s="30">
        <v>13.83714</v>
      </c>
      <c r="P792" s="30">
        <v>31.607</v>
      </c>
      <c r="Q792" s="30">
        <v>27.83737</v>
      </c>
      <c r="R792" s="30">
        <v>51.042</v>
      </c>
      <c r="S792" s="31">
        <f t="shared" si="239"/>
        <v>51.042</v>
      </c>
      <c r="T792" s="38"/>
    </row>
    <row r="793" spans="1:20" s="50" customFormat="1" ht="12.75">
      <c r="A793" s="237"/>
      <c r="B793" s="225"/>
      <c r="C793" s="229"/>
      <c r="D793" s="232"/>
      <c r="E793" s="232"/>
      <c r="F793" s="232"/>
      <c r="G793" s="49" t="s">
        <v>118</v>
      </c>
      <c r="H793" s="30">
        <v>0</v>
      </c>
      <c r="I793" s="30">
        <v>0</v>
      </c>
      <c r="J793" s="30">
        <v>0</v>
      </c>
      <c r="K793" s="30">
        <v>0</v>
      </c>
      <c r="L793" s="30">
        <v>9.45</v>
      </c>
      <c r="M793" s="30">
        <v>0</v>
      </c>
      <c r="N793" s="30">
        <v>9.543</v>
      </c>
      <c r="O793" s="30">
        <v>4.17882</v>
      </c>
      <c r="P793" s="30">
        <v>9.543</v>
      </c>
      <c r="Q793" s="30">
        <v>8.40693</v>
      </c>
      <c r="R793" s="30">
        <v>15.415</v>
      </c>
      <c r="S793" s="31">
        <f t="shared" si="239"/>
        <v>15.415</v>
      </c>
      <c r="T793" s="38"/>
    </row>
    <row r="794" spans="1:20" s="50" customFormat="1" ht="12.75">
      <c r="A794" s="238"/>
      <c r="B794" s="226"/>
      <c r="C794" s="223"/>
      <c r="D794" s="231"/>
      <c r="E794" s="231"/>
      <c r="F794" s="231"/>
      <c r="G794" s="49" t="s">
        <v>101</v>
      </c>
      <c r="H794" s="30">
        <v>0</v>
      </c>
      <c r="I794" s="30">
        <v>0</v>
      </c>
      <c r="J794" s="30">
        <v>0</v>
      </c>
      <c r="K794" s="30">
        <v>0</v>
      </c>
      <c r="L794" s="30">
        <v>955.21</v>
      </c>
      <c r="M794" s="30">
        <v>0</v>
      </c>
      <c r="N794" s="30">
        <v>955.21</v>
      </c>
      <c r="O794" s="30">
        <v>696.092</v>
      </c>
      <c r="P794" s="30">
        <v>955.21</v>
      </c>
      <c r="Q794" s="30">
        <v>880.30526</v>
      </c>
      <c r="R794" s="30">
        <v>568.743</v>
      </c>
      <c r="S794" s="31">
        <f t="shared" si="239"/>
        <v>568.743</v>
      </c>
      <c r="T794" s="38"/>
    </row>
    <row r="795" spans="1:20" s="50" customFormat="1" ht="21.75" customHeight="1">
      <c r="A795" s="239" t="s">
        <v>168</v>
      </c>
      <c r="B795" s="224" t="s">
        <v>750</v>
      </c>
      <c r="C795" s="67" t="s">
        <v>20</v>
      </c>
      <c r="D795" s="49"/>
      <c r="E795" s="49"/>
      <c r="F795" s="49"/>
      <c r="G795" s="38"/>
      <c r="H795" s="31">
        <f>H797</f>
        <v>4283.9</v>
      </c>
      <c r="I795" s="31">
        <f>I797</f>
        <v>4283.9</v>
      </c>
      <c r="J795" s="31">
        <f aca="true" t="shared" si="260" ref="J795:R795">J797</f>
        <v>4339.4</v>
      </c>
      <c r="K795" s="31">
        <f t="shared" si="260"/>
        <v>880.5028399999999</v>
      </c>
      <c r="L795" s="31">
        <f t="shared" si="260"/>
        <v>4793.1</v>
      </c>
      <c r="M795" s="31">
        <f t="shared" si="260"/>
        <v>2133.1715099999997</v>
      </c>
      <c r="N795" s="31">
        <f t="shared" si="260"/>
        <v>4827.2</v>
      </c>
      <c r="O795" s="31">
        <f t="shared" si="260"/>
        <v>3356.79971</v>
      </c>
      <c r="P795" s="31">
        <f t="shared" si="260"/>
        <v>4816.8</v>
      </c>
      <c r="Q795" s="31">
        <f t="shared" si="260"/>
        <v>4816.8</v>
      </c>
      <c r="R795" s="31">
        <f t="shared" si="260"/>
        <v>5217</v>
      </c>
      <c r="S795" s="31">
        <f t="shared" si="239"/>
        <v>5217</v>
      </c>
      <c r="T795" s="38"/>
    </row>
    <row r="796" spans="1:20" s="50" customFormat="1" ht="12.75">
      <c r="A796" s="240"/>
      <c r="B796" s="225"/>
      <c r="C796" s="67" t="s">
        <v>29</v>
      </c>
      <c r="D796" s="49"/>
      <c r="E796" s="49"/>
      <c r="F796" s="49"/>
      <c r="G796" s="38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1"/>
      <c r="T796" s="38"/>
    </row>
    <row r="797" spans="1:20" s="50" customFormat="1" ht="22.5">
      <c r="A797" s="241"/>
      <c r="B797" s="226"/>
      <c r="C797" s="67" t="s">
        <v>107</v>
      </c>
      <c r="D797" s="39" t="s">
        <v>98</v>
      </c>
      <c r="E797" s="39" t="s">
        <v>86</v>
      </c>
      <c r="F797" s="39" t="s">
        <v>86</v>
      </c>
      <c r="G797" s="51" t="s">
        <v>86</v>
      </c>
      <c r="H797" s="31">
        <f aca="true" t="shared" si="261" ref="H797:R797">H798</f>
        <v>4283.9</v>
      </c>
      <c r="I797" s="31">
        <f t="shared" si="261"/>
        <v>4283.9</v>
      </c>
      <c r="J797" s="31">
        <f t="shared" si="261"/>
        <v>4339.4</v>
      </c>
      <c r="K797" s="31">
        <f t="shared" si="261"/>
        <v>880.5028399999999</v>
      </c>
      <c r="L797" s="31">
        <f t="shared" si="261"/>
        <v>4793.1</v>
      </c>
      <c r="M797" s="31">
        <f t="shared" si="261"/>
        <v>2133.1715099999997</v>
      </c>
      <c r="N797" s="31">
        <f t="shared" si="261"/>
        <v>4827.2</v>
      </c>
      <c r="O797" s="31">
        <f t="shared" si="261"/>
        <v>3356.79971</v>
      </c>
      <c r="P797" s="31">
        <f t="shared" si="261"/>
        <v>4816.8</v>
      </c>
      <c r="Q797" s="31">
        <f t="shared" si="261"/>
        <v>4816.8</v>
      </c>
      <c r="R797" s="31">
        <f t="shared" si="261"/>
        <v>5217</v>
      </c>
      <c r="S797" s="31">
        <f t="shared" si="239"/>
        <v>5217</v>
      </c>
      <c r="T797" s="38"/>
    </row>
    <row r="798" spans="1:21" s="50" customFormat="1" ht="22.5" customHeight="1">
      <c r="A798" s="263" t="s">
        <v>299</v>
      </c>
      <c r="B798" s="224" t="s">
        <v>751</v>
      </c>
      <c r="C798" s="67" t="s">
        <v>20</v>
      </c>
      <c r="D798" s="39" t="s">
        <v>98</v>
      </c>
      <c r="E798" s="39" t="s">
        <v>114</v>
      </c>
      <c r="F798" s="39" t="s">
        <v>116</v>
      </c>
      <c r="G798" s="39"/>
      <c r="H798" s="31">
        <f aca="true" t="shared" si="262" ref="H798:R798">SUM(H800:H802)</f>
        <v>4283.9</v>
      </c>
      <c r="I798" s="31">
        <f t="shared" si="262"/>
        <v>4283.9</v>
      </c>
      <c r="J798" s="31">
        <f t="shared" si="262"/>
        <v>4339.4</v>
      </c>
      <c r="K798" s="31">
        <f t="shared" si="262"/>
        <v>880.5028399999999</v>
      </c>
      <c r="L798" s="31">
        <f t="shared" si="262"/>
        <v>4793.1</v>
      </c>
      <c r="M798" s="31">
        <f t="shared" si="262"/>
        <v>2133.1715099999997</v>
      </c>
      <c r="N798" s="31">
        <f t="shared" si="262"/>
        <v>4827.2</v>
      </c>
      <c r="O798" s="31">
        <f t="shared" si="262"/>
        <v>3356.79971</v>
      </c>
      <c r="P798" s="31">
        <f t="shared" si="262"/>
        <v>4816.8</v>
      </c>
      <c r="Q798" s="31">
        <f t="shared" si="262"/>
        <v>4816.8</v>
      </c>
      <c r="R798" s="31">
        <f t="shared" si="262"/>
        <v>5217</v>
      </c>
      <c r="S798" s="31">
        <f t="shared" si="239"/>
        <v>5217</v>
      </c>
      <c r="T798" s="75"/>
      <c r="U798" s="50">
        <v>10</v>
      </c>
    </row>
    <row r="799" spans="1:20" s="50" customFormat="1" ht="12.75">
      <c r="A799" s="264"/>
      <c r="B799" s="225"/>
      <c r="C799" s="67" t="s">
        <v>29</v>
      </c>
      <c r="D799" s="49"/>
      <c r="E799" s="49"/>
      <c r="F799" s="49"/>
      <c r="G799" s="49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1"/>
      <c r="T799" s="38"/>
    </row>
    <row r="800" spans="1:20" s="50" customFormat="1" ht="12.75" customHeight="1">
      <c r="A800" s="264"/>
      <c r="B800" s="225"/>
      <c r="C800" s="222" t="s">
        <v>107</v>
      </c>
      <c r="D800" s="230"/>
      <c r="E800" s="230"/>
      <c r="F800" s="230"/>
      <c r="G800" s="49" t="s">
        <v>117</v>
      </c>
      <c r="H800" s="30">
        <v>2867.7</v>
      </c>
      <c r="I800" s="30">
        <v>2867.7</v>
      </c>
      <c r="J800" s="30">
        <v>2918.1</v>
      </c>
      <c r="K800" s="30">
        <v>632.92604</v>
      </c>
      <c r="L800" s="30">
        <v>3266.56</v>
      </c>
      <c r="M800" s="30">
        <v>1518.95175</v>
      </c>
      <c r="N800" s="30">
        <v>3292.75</v>
      </c>
      <c r="O800" s="30">
        <v>2367.50583</v>
      </c>
      <c r="P800" s="30">
        <v>3227.13956</v>
      </c>
      <c r="Q800" s="30">
        <v>3227.13956</v>
      </c>
      <c r="R800" s="30">
        <v>3606.8</v>
      </c>
      <c r="S800" s="31">
        <f t="shared" si="239"/>
        <v>3606.8</v>
      </c>
      <c r="T800" s="75"/>
    </row>
    <row r="801" spans="1:20" s="50" customFormat="1" ht="12.75">
      <c r="A801" s="264"/>
      <c r="B801" s="225"/>
      <c r="C801" s="229"/>
      <c r="D801" s="232"/>
      <c r="E801" s="232"/>
      <c r="F801" s="232"/>
      <c r="G801" s="49" t="s">
        <v>118</v>
      </c>
      <c r="H801" s="30">
        <v>862</v>
      </c>
      <c r="I801" s="30">
        <v>862</v>
      </c>
      <c r="J801" s="30">
        <v>881.3</v>
      </c>
      <c r="K801" s="30">
        <v>155.0578</v>
      </c>
      <c r="L801" s="30">
        <v>986.54</v>
      </c>
      <c r="M801" s="30">
        <v>399.72033</v>
      </c>
      <c r="N801" s="30">
        <v>994.45</v>
      </c>
      <c r="O801" s="30">
        <v>669.2647</v>
      </c>
      <c r="P801" s="30">
        <v>965.07241</v>
      </c>
      <c r="Q801" s="30">
        <v>965.07241</v>
      </c>
      <c r="R801" s="30">
        <v>1089.3</v>
      </c>
      <c r="S801" s="31">
        <f t="shared" si="239"/>
        <v>1089.3</v>
      </c>
      <c r="T801" s="75"/>
    </row>
    <row r="802" spans="1:20" s="50" customFormat="1" ht="12.75">
      <c r="A802" s="264"/>
      <c r="B802" s="225"/>
      <c r="C802" s="229"/>
      <c r="D802" s="232"/>
      <c r="E802" s="232"/>
      <c r="F802" s="232"/>
      <c r="G802" s="49" t="s">
        <v>101</v>
      </c>
      <c r="H802" s="30">
        <v>554.2</v>
      </c>
      <c r="I802" s="30">
        <v>554.2</v>
      </c>
      <c r="J802" s="30">
        <v>540</v>
      </c>
      <c r="K802" s="30">
        <v>92.519</v>
      </c>
      <c r="L802" s="30">
        <v>540</v>
      </c>
      <c r="M802" s="30">
        <v>214.49943</v>
      </c>
      <c r="N802" s="30">
        <v>540</v>
      </c>
      <c r="O802" s="30">
        <v>320.02918</v>
      </c>
      <c r="P802" s="30">
        <v>624.58803</v>
      </c>
      <c r="Q802" s="30">
        <v>624.58803</v>
      </c>
      <c r="R802" s="30">
        <v>520.9</v>
      </c>
      <c r="S802" s="31">
        <f t="shared" si="239"/>
        <v>520.9</v>
      </c>
      <c r="T802" s="75"/>
    </row>
    <row r="803" spans="1:20" s="50" customFormat="1" ht="21">
      <c r="A803" s="239" t="s">
        <v>32</v>
      </c>
      <c r="B803" s="239" t="s">
        <v>774</v>
      </c>
      <c r="C803" s="69" t="s">
        <v>20</v>
      </c>
      <c r="D803" s="39"/>
      <c r="E803" s="39"/>
      <c r="F803" s="39"/>
      <c r="G803" s="39"/>
      <c r="H803" s="64">
        <f>H805</f>
        <v>3666.66</v>
      </c>
      <c r="I803" s="64">
        <f>I805</f>
        <v>3666.6</v>
      </c>
      <c r="J803" s="64">
        <f aca="true" t="shared" si="263" ref="J803:R803">J805</f>
        <v>160</v>
      </c>
      <c r="K803" s="64">
        <f t="shared" si="263"/>
        <v>0</v>
      </c>
      <c r="L803" s="64">
        <f t="shared" si="263"/>
        <v>3130</v>
      </c>
      <c r="M803" s="64">
        <f t="shared" si="263"/>
        <v>0</v>
      </c>
      <c r="N803" s="64">
        <f t="shared" si="263"/>
        <v>3130</v>
      </c>
      <c r="O803" s="64">
        <f t="shared" si="263"/>
        <v>0</v>
      </c>
      <c r="P803" s="64">
        <f t="shared" si="263"/>
        <v>1800</v>
      </c>
      <c r="Q803" s="64">
        <f t="shared" si="263"/>
        <v>1800</v>
      </c>
      <c r="R803" s="64">
        <f t="shared" si="263"/>
        <v>160</v>
      </c>
      <c r="S803" s="31">
        <f t="shared" si="239"/>
        <v>160</v>
      </c>
      <c r="T803" s="38"/>
    </row>
    <row r="804" spans="1:20" s="50" customFormat="1" ht="12.75">
      <c r="A804" s="240"/>
      <c r="B804" s="240"/>
      <c r="C804" s="69" t="s">
        <v>29</v>
      </c>
      <c r="D804" s="39"/>
      <c r="E804" s="39"/>
      <c r="F804" s="39"/>
      <c r="G804" s="39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31"/>
      <c r="T804" s="38"/>
    </row>
    <row r="805" spans="1:20" s="50" customFormat="1" ht="21">
      <c r="A805" s="241"/>
      <c r="B805" s="241"/>
      <c r="C805" s="69" t="s">
        <v>107</v>
      </c>
      <c r="D805" s="39" t="s">
        <v>98</v>
      </c>
      <c r="E805" s="39" t="s">
        <v>86</v>
      </c>
      <c r="F805" s="39" t="s">
        <v>86</v>
      </c>
      <c r="G805" s="39" t="s">
        <v>86</v>
      </c>
      <c r="H805" s="64">
        <f>H806</f>
        <v>3666.66</v>
      </c>
      <c r="I805" s="64">
        <f>I806</f>
        <v>3666.6</v>
      </c>
      <c r="J805" s="64">
        <f aca="true" t="shared" si="264" ref="J805:R805">J806</f>
        <v>160</v>
      </c>
      <c r="K805" s="64">
        <f t="shared" si="264"/>
        <v>0</v>
      </c>
      <c r="L805" s="64">
        <f t="shared" si="264"/>
        <v>3130</v>
      </c>
      <c r="M805" s="64">
        <f t="shared" si="264"/>
        <v>0</v>
      </c>
      <c r="N805" s="64">
        <f t="shared" si="264"/>
        <v>3130</v>
      </c>
      <c r="O805" s="64">
        <f t="shared" si="264"/>
        <v>0</v>
      </c>
      <c r="P805" s="64">
        <f t="shared" si="264"/>
        <v>1800</v>
      </c>
      <c r="Q805" s="64">
        <f t="shared" si="264"/>
        <v>1800</v>
      </c>
      <c r="R805" s="64">
        <f t="shared" si="264"/>
        <v>160</v>
      </c>
      <c r="S805" s="31">
        <f t="shared" si="239"/>
        <v>160</v>
      </c>
      <c r="T805" s="38"/>
    </row>
    <row r="806" spans="1:20" s="50" customFormat="1" ht="26.25" customHeight="1">
      <c r="A806" s="239" t="s">
        <v>168</v>
      </c>
      <c r="B806" s="224" t="s">
        <v>775</v>
      </c>
      <c r="C806" s="67" t="s">
        <v>20</v>
      </c>
      <c r="D806" s="49"/>
      <c r="E806" s="49"/>
      <c r="F806" s="39"/>
      <c r="G806" s="39"/>
      <c r="H806" s="64">
        <f>H808</f>
        <v>3666.66</v>
      </c>
      <c r="I806" s="64">
        <f>I808</f>
        <v>3666.6</v>
      </c>
      <c r="J806" s="64">
        <f aca="true" t="shared" si="265" ref="J806:R806">J808</f>
        <v>160</v>
      </c>
      <c r="K806" s="64">
        <f t="shared" si="265"/>
        <v>0</v>
      </c>
      <c r="L806" s="64">
        <f t="shared" si="265"/>
        <v>3130</v>
      </c>
      <c r="M806" s="64">
        <f t="shared" si="265"/>
        <v>0</v>
      </c>
      <c r="N806" s="64">
        <f t="shared" si="265"/>
        <v>3130</v>
      </c>
      <c r="O806" s="64">
        <f t="shared" si="265"/>
        <v>0</v>
      </c>
      <c r="P806" s="64">
        <f t="shared" si="265"/>
        <v>1800</v>
      </c>
      <c r="Q806" s="64">
        <f t="shared" si="265"/>
        <v>1800</v>
      </c>
      <c r="R806" s="64">
        <f t="shared" si="265"/>
        <v>160</v>
      </c>
      <c r="S806" s="31">
        <f t="shared" si="239"/>
        <v>160</v>
      </c>
      <c r="T806" s="38"/>
    </row>
    <row r="807" spans="1:20" s="50" customFormat="1" ht="12.75">
      <c r="A807" s="240"/>
      <c r="B807" s="225"/>
      <c r="C807" s="67" t="s">
        <v>29</v>
      </c>
      <c r="D807" s="49"/>
      <c r="E807" s="49"/>
      <c r="F807" s="49"/>
      <c r="G807" s="49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31"/>
      <c r="T807" s="38"/>
    </row>
    <row r="808" spans="1:20" s="50" customFormat="1" ht="22.5">
      <c r="A808" s="241"/>
      <c r="B808" s="226"/>
      <c r="C808" s="67" t="s">
        <v>107</v>
      </c>
      <c r="D808" s="49" t="s">
        <v>98</v>
      </c>
      <c r="E808" s="49" t="s">
        <v>86</v>
      </c>
      <c r="F808" s="49" t="s">
        <v>86</v>
      </c>
      <c r="G808" s="49" t="s">
        <v>86</v>
      </c>
      <c r="H808" s="65">
        <f aca="true" t="shared" si="266" ref="H808:R808">H815+H812+H809</f>
        <v>3666.66</v>
      </c>
      <c r="I808" s="65">
        <f t="shared" si="266"/>
        <v>3666.6</v>
      </c>
      <c r="J808" s="65">
        <f t="shared" si="266"/>
        <v>160</v>
      </c>
      <c r="K808" s="65">
        <f t="shared" si="266"/>
        <v>0</v>
      </c>
      <c r="L808" s="65">
        <f t="shared" si="266"/>
        <v>3130</v>
      </c>
      <c r="M808" s="65">
        <f t="shared" si="266"/>
        <v>0</v>
      </c>
      <c r="N808" s="65">
        <f t="shared" si="266"/>
        <v>3130</v>
      </c>
      <c r="O808" s="65">
        <f t="shared" si="266"/>
        <v>0</v>
      </c>
      <c r="P808" s="65">
        <f t="shared" si="266"/>
        <v>1800</v>
      </c>
      <c r="Q808" s="65">
        <f t="shared" si="266"/>
        <v>1800</v>
      </c>
      <c r="R808" s="65">
        <f t="shared" si="266"/>
        <v>160</v>
      </c>
      <c r="S808" s="31">
        <f aca="true" t="shared" si="267" ref="S808:S873">R808</f>
        <v>160</v>
      </c>
      <c r="T808" s="38"/>
    </row>
    <row r="809" spans="1:20" s="50" customFormat="1" ht="23.25" customHeight="1">
      <c r="A809" s="224" t="s">
        <v>299</v>
      </c>
      <c r="B809" s="224" t="s">
        <v>776</v>
      </c>
      <c r="C809" s="67" t="s">
        <v>20</v>
      </c>
      <c r="D809" s="39" t="s">
        <v>98</v>
      </c>
      <c r="E809" s="39" t="s">
        <v>104</v>
      </c>
      <c r="F809" s="39" t="s">
        <v>663</v>
      </c>
      <c r="G809" s="39"/>
      <c r="H809" s="64">
        <f>H811</f>
        <v>0</v>
      </c>
      <c r="I809" s="64">
        <f>I811</f>
        <v>0</v>
      </c>
      <c r="J809" s="64">
        <f aca="true" t="shared" si="268" ref="J809:R809">J811</f>
        <v>160</v>
      </c>
      <c r="K809" s="64">
        <f t="shared" si="268"/>
        <v>0</v>
      </c>
      <c r="L809" s="64">
        <f t="shared" si="268"/>
        <v>130</v>
      </c>
      <c r="M809" s="64">
        <f t="shared" si="268"/>
        <v>0</v>
      </c>
      <c r="N809" s="64">
        <f t="shared" si="268"/>
        <v>130</v>
      </c>
      <c r="O809" s="64">
        <f t="shared" si="268"/>
        <v>0</v>
      </c>
      <c r="P809" s="64">
        <f t="shared" si="268"/>
        <v>0</v>
      </c>
      <c r="Q809" s="64">
        <f t="shared" si="268"/>
        <v>0</v>
      </c>
      <c r="R809" s="64">
        <f t="shared" si="268"/>
        <v>0</v>
      </c>
      <c r="S809" s="31">
        <f t="shared" si="267"/>
        <v>0</v>
      </c>
      <c r="T809" s="38"/>
    </row>
    <row r="810" spans="1:20" s="50" customFormat="1" ht="12.75">
      <c r="A810" s="225"/>
      <c r="B810" s="225"/>
      <c r="C810" s="67" t="s">
        <v>29</v>
      </c>
      <c r="D810" s="49"/>
      <c r="E810" s="49"/>
      <c r="F810" s="49"/>
      <c r="G810" s="49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31"/>
      <c r="T810" s="38"/>
    </row>
    <row r="811" spans="1:20" s="50" customFormat="1" ht="22.5">
      <c r="A811" s="226"/>
      <c r="B811" s="226"/>
      <c r="C811" s="67" t="s">
        <v>107</v>
      </c>
      <c r="D811" s="49"/>
      <c r="E811" s="49"/>
      <c r="F811" s="49"/>
      <c r="G811" s="49" t="s">
        <v>101</v>
      </c>
      <c r="H811" s="65">
        <v>0</v>
      </c>
      <c r="I811" s="65">
        <v>0</v>
      </c>
      <c r="J811" s="65">
        <v>160</v>
      </c>
      <c r="K811" s="65">
        <v>0</v>
      </c>
      <c r="L811" s="65">
        <v>130</v>
      </c>
      <c r="M811" s="65">
        <v>0</v>
      </c>
      <c r="N811" s="65">
        <v>130</v>
      </c>
      <c r="O811" s="65">
        <v>0</v>
      </c>
      <c r="P811" s="65">
        <v>0</v>
      </c>
      <c r="Q811" s="65">
        <v>0</v>
      </c>
      <c r="R811" s="65">
        <v>0</v>
      </c>
      <c r="S811" s="31">
        <f t="shared" si="267"/>
        <v>0</v>
      </c>
      <c r="T811" s="38"/>
    </row>
    <row r="812" spans="1:21" s="50" customFormat="1" ht="23.25" customHeight="1">
      <c r="A812" s="224" t="s">
        <v>244</v>
      </c>
      <c r="B812" s="224" t="s">
        <v>901</v>
      </c>
      <c r="C812" s="67" t="s">
        <v>20</v>
      </c>
      <c r="D812" s="39" t="s">
        <v>98</v>
      </c>
      <c r="E812" s="39" t="s">
        <v>104</v>
      </c>
      <c r="F812" s="39" t="s">
        <v>623</v>
      </c>
      <c r="G812" s="39"/>
      <c r="H812" s="64">
        <f>H814</f>
        <v>366.66</v>
      </c>
      <c r="I812" s="64">
        <f>I814</f>
        <v>366.66</v>
      </c>
      <c r="J812" s="64">
        <f aca="true" t="shared" si="269" ref="J812:R812">J814</f>
        <v>0</v>
      </c>
      <c r="K812" s="64">
        <f t="shared" si="269"/>
        <v>0</v>
      </c>
      <c r="L812" s="64">
        <f t="shared" si="269"/>
        <v>3000</v>
      </c>
      <c r="M812" s="64">
        <f t="shared" si="269"/>
        <v>0</v>
      </c>
      <c r="N812" s="64">
        <f t="shared" si="269"/>
        <v>3000</v>
      </c>
      <c r="O812" s="64">
        <f t="shared" si="269"/>
        <v>0</v>
      </c>
      <c r="P812" s="64">
        <f t="shared" si="269"/>
        <v>1800</v>
      </c>
      <c r="Q812" s="64">
        <f t="shared" si="269"/>
        <v>1800</v>
      </c>
      <c r="R812" s="64">
        <f t="shared" si="269"/>
        <v>160</v>
      </c>
      <c r="S812" s="31">
        <f t="shared" si="267"/>
        <v>160</v>
      </c>
      <c r="T812" s="38"/>
      <c r="U812" s="50">
        <v>9</v>
      </c>
    </row>
    <row r="813" spans="1:20" s="50" customFormat="1" ht="12.75">
      <c r="A813" s="225"/>
      <c r="B813" s="225"/>
      <c r="C813" s="67" t="s">
        <v>29</v>
      </c>
      <c r="D813" s="49"/>
      <c r="E813" s="49"/>
      <c r="F813" s="49"/>
      <c r="G813" s="49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31"/>
      <c r="T813" s="38"/>
    </row>
    <row r="814" spans="1:20" s="50" customFormat="1" ht="22.5">
      <c r="A814" s="226"/>
      <c r="B814" s="226"/>
      <c r="C814" s="67" t="s">
        <v>107</v>
      </c>
      <c r="D814" s="49"/>
      <c r="E814" s="49"/>
      <c r="F814" s="49"/>
      <c r="G814" s="49" t="s">
        <v>101</v>
      </c>
      <c r="H814" s="65">
        <v>366.66</v>
      </c>
      <c r="I814" s="65">
        <v>366.66</v>
      </c>
      <c r="J814" s="65">
        <v>0</v>
      </c>
      <c r="K814" s="65">
        <v>0</v>
      </c>
      <c r="L814" s="65">
        <v>3000</v>
      </c>
      <c r="M814" s="65">
        <v>0</v>
      </c>
      <c r="N814" s="65">
        <v>3000</v>
      </c>
      <c r="O814" s="65">
        <v>0</v>
      </c>
      <c r="P814" s="65">
        <v>1800</v>
      </c>
      <c r="Q814" s="65">
        <v>1800</v>
      </c>
      <c r="R814" s="65">
        <v>160</v>
      </c>
      <c r="S814" s="31">
        <f t="shared" si="267"/>
        <v>160</v>
      </c>
      <c r="T814" s="38"/>
    </row>
    <row r="815" spans="1:20" s="50" customFormat="1" ht="23.25" customHeight="1">
      <c r="A815" s="224" t="s">
        <v>300</v>
      </c>
      <c r="B815" s="224" t="s">
        <v>695</v>
      </c>
      <c r="C815" s="67" t="s">
        <v>20</v>
      </c>
      <c r="D815" s="39" t="s">
        <v>98</v>
      </c>
      <c r="E815" s="39" t="s">
        <v>104</v>
      </c>
      <c r="F815" s="39" t="s">
        <v>622</v>
      </c>
      <c r="G815" s="39"/>
      <c r="H815" s="64">
        <f>H817</f>
        <v>3300</v>
      </c>
      <c r="I815" s="64">
        <f>I817</f>
        <v>3299.94</v>
      </c>
      <c r="J815" s="64">
        <f aca="true" t="shared" si="270" ref="J815:R815">J817</f>
        <v>0</v>
      </c>
      <c r="K815" s="64">
        <f t="shared" si="270"/>
        <v>0</v>
      </c>
      <c r="L815" s="64">
        <f t="shared" si="270"/>
        <v>0</v>
      </c>
      <c r="M815" s="64">
        <f t="shared" si="270"/>
        <v>0</v>
      </c>
      <c r="N815" s="64">
        <f t="shared" si="270"/>
        <v>0</v>
      </c>
      <c r="O815" s="64">
        <f t="shared" si="270"/>
        <v>0</v>
      </c>
      <c r="P815" s="64">
        <f t="shared" si="270"/>
        <v>0</v>
      </c>
      <c r="Q815" s="64">
        <f t="shared" si="270"/>
        <v>0</v>
      </c>
      <c r="R815" s="64">
        <f t="shared" si="270"/>
        <v>0</v>
      </c>
      <c r="S815" s="31">
        <f t="shared" si="267"/>
        <v>0</v>
      </c>
      <c r="T815" s="38"/>
    </row>
    <row r="816" spans="1:20" s="50" customFormat="1" ht="12.75">
      <c r="A816" s="225"/>
      <c r="B816" s="225"/>
      <c r="C816" s="67" t="s">
        <v>29</v>
      </c>
      <c r="D816" s="49"/>
      <c r="E816" s="49"/>
      <c r="F816" s="49"/>
      <c r="G816" s="49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31"/>
      <c r="T816" s="38"/>
    </row>
    <row r="817" spans="1:20" s="50" customFormat="1" ht="43.5" customHeight="1">
      <c r="A817" s="226"/>
      <c r="B817" s="226"/>
      <c r="C817" s="67" t="s">
        <v>107</v>
      </c>
      <c r="D817" s="49"/>
      <c r="E817" s="49"/>
      <c r="F817" s="49"/>
      <c r="G817" s="49" t="s">
        <v>101</v>
      </c>
      <c r="H817" s="65">
        <v>3300</v>
      </c>
      <c r="I817" s="65">
        <v>3299.94</v>
      </c>
      <c r="J817" s="65">
        <v>0</v>
      </c>
      <c r="K817" s="65">
        <v>0</v>
      </c>
      <c r="L817" s="65">
        <v>0</v>
      </c>
      <c r="M817" s="65">
        <v>0</v>
      </c>
      <c r="N817" s="65">
        <v>0</v>
      </c>
      <c r="O817" s="65">
        <v>0</v>
      </c>
      <c r="P817" s="65">
        <v>0</v>
      </c>
      <c r="Q817" s="65">
        <v>0</v>
      </c>
      <c r="R817" s="65">
        <v>0</v>
      </c>
      <c r="S817" s="31">
        <f t="shared" si="267"/>
        <v>0</v>
      </c>
      <c r="T817" s="38"/>
    </row>
    <row r="818" spans="1:20" s="50" customFormat="1" ht="22.5">
      <c r="A818" s="245" t="s">
        <v>32</v>
      </c>
      <c r="B818" s="245" t="s">
        <v>159</v>
      </c>
      <c r="C818" s="67" t="s">
        <v>20</v>
      </c>
      <c r="D818" s="51"/>
      <c r="E818" s="51"/>
      <c r="F818" s="51"/>
      <c r="G818" s="51"/>
      <c r="H818" s="64">
        <f>H820</f>
        <v>88867.068</v>
      </c>
      <c r="I818" s="64">
        <f>I820</f>
        <v>88781.668</v>
      </c>
      <c r="J818" s="64">
        <f aca="true" t="shared" si="271" ref="J818:R818">J820</f>
        <v>91217.20000000001</v>
      </c>
      <c r="K818" s="64">
        <f t="shared" si="271"/>
        <v>17810.87658</v>
      </c>
      <c r="L818" s="64">
        <f t="shared" si="271"/>
        <v>97215.8</v>
      </c>
      <c r="M818" s="64">
        <f t="shared" si="271"/>
        <v>41683.02977</v>
      </c>
      <c r="N818" s="64">
        <f t="shared" si="271"/>
        <v>102683.2</v>
      </c>
      <c r="O818" s="64">
        <f t="shared" si="271"/>
        <v>80394.24885</v>
      </c>
      <c r="P818" s="64">
        <f t="shared" si="271"/>
        <v>110915.60371000001</v>
      </c>
      <c r="Q818" s="64">
        <f t="shared" si="271"/>
        <v>110864.29335</v>
      </c>
      <c r="R818" s="64">
        <f t="shared" si="271"/>
        <v>93551.90000000001</v>
      </c>
      <c r="S818" s="31">
        <f t="shared" si="267"/>
        <v>93551.90000000001</v>
      </c>
      <c r="T818" s="38"/>
    </row>
    <row r="819" spans="1:20" s="50" customFormat="1" ht="12.75">
      <c r="A819" s="245"/>
      <c r="B819" s="245"/>
      <c r="C819" s="67" t="s">
        <v>29</v>
      </c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31"/>
      <c r="T819" s="38"/>
    </row>
    <row r="820" spans="1:20" s="50" customFormat="1" ht="33.75">
      <c r="A820" s="245"/>
      <c r="B820" s="245"/>
      <c r="C820" s="67" t="s">
        <v>160</v>
      </c>
      <c r="D820" s="39" t="s">
        <v>161</v>
      </c>
      <c r="E820" s="51" t="s">
        <v>86</v>
      </c>
      <c r="F820" s="51" t="s">
        <v>86</v>
      </c>
      <c r="G820" s="51" t="s">
        <v>86</v>
      </c>
      <c r="H820" s="64">
        <f aca="true" t="shared" si="272" ref="H820:R820">H821+H833+H839</f>
        <v>88867.068</v>
      </c>
      <c r="I820" s="64">
        <f t="shared" si="272"/>
        <v>88781.668</v>
      </c>
      <c r="J820" s="64">
        <f t="shared" si="272"/>
        <v>91217.20000000001</v>
      </c>
      <c r="K820" s="64">
        <f t="shared" si="272"/>
        <v>17810.87658</v>
      </c>
      <c r="L820" s="64">
        <f t="shared" si="272"/>
        <v>97215.8</v>
      </c>
      <c r="M820" s="64">
        <f t="shared" si="272"/>
        <v>41683.02977</v>
      </c>
      <c r="N820" s="64">
        <f t="shared" si="272"/>
        <v>102683.2</v>
      </c>
      <c r="O820" s="64">
        <f t="shared" si="272"/>
        <v>80394.24885</v>
      </c>
      <c r="P820" s="64">
        <f t="shared" si="272"/>
        <v>110915.60371000001</v>
      </c>
      <c r="Q820" s="64">
        <f t="shared" si="272"/>
        <v>110864.29335</v>
      </c>
      <c r="R820" s="64">
        <f t="shared" si="272"/>
        <v>93551.90000000001</v>
      </c>
      <c r="S820" s="31">
        <f t="shared" si="267"/>
        <v>93551.90000000001</v>
      </c>
      <c r="T820" s="38"/>
    </row>
    <row r="821" spans="1:20" s="50" customFormat="1" ht="22.5">
      <c r="A821" s="245" t="s">
        <v>23</v>
      </c>
      <c r="B821" s="253" t="s">
        <v>777</v>
      </c>
      <c r="C821" s="67" t="s">
        <v>20</v>
      </c>
      <c r="D821" s="39"/>
      <c r="E821" s="39"/>
      <c r="F821" s="39"/>
      <c r="G821" s="39"/>
      <c r="H821" s="64">
        <f>H823</f>
        <v>81125</v>
      </c>
      <c r="I821" s="64">
        <f>I823</f>
        <v>81125</v>
      </c>
      <c r="J821" s="64">
        <f>J823</f>
        <v>82687.6</v>
      </c>
      <c r="K821" s="64">
        <f aca="true" t="shared" si="273" ref="K821:R821">K823</f>
        <v>16267.45</v>
      </c>
      <c r="L821" s="64">
        <f t="shared" si="273"/>
        <v>87826.8</v>
      </c>
      <c r="M821" s="64">
        <f t="shared" si="273"/>
        <v>37485.5</v>
      </c>
      <c r="N821" s="64">
        <f t="shared" si="273"/>
        <v>93294.2</v>
      </c>
      <c r="O821" s="64">
        <f t="shared" si="273"/>
        <v>73870.35</v>
      </c>
      <c r="P821" s="64">
        <f t="shared" si="273"/>
        <v>101787.6</v>
      </c>
      <c r="Q821" s="64">
        <f t="shared" si="273"/>
        <v>101787.6</v>
      </c>
      <c r="R821" s="64">
        <f t="shared" si="273"/>
        <v>83618.1</v>
      </c>
      <c r="S821" s="31">
        <f t="shared" si="267"/>
        <v>83618.1</v>
      </c>
      <c r="T821" s="38"/>
    </row>
    <row r="822" spans="1:20" s="50" customFormat="1" ht="12.75">
      <c r="A822" s="245"/>
      <c r="B822" s="253"/>
      <c r="C822" s="67" t="s">
        <v>29</v>
      </c>
      <c r="D822" s="38"/>
      <c r="E822" s="38"/>
      <c r="F822" s="38"/>
      <c r="G822" s="38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31"/>
      <c r="T822" s="38"/>
    </row>
    <row r="823" spans="1:20" s="50" customFormat="1" ht="33.75">
      <c r="A823" s="245"/>
      <c r="B823" s="253"/>
      <c r="C823" s="67" t="s">
        <v>160</v>
      </c>
      <c r="D823" s="39" t="s">
        <v>161</v>
      </c>
      <c r="E823" s="51" t="s">
        <v>75</v>
      </c>
      <c r="F823" s="51" t="s">
        <v>75</v>
      </c>
      <c r="G823" s="51" t="s">
        <v>75</v>
      </c>
      <c r="H823" s="64">
        <f>H824+H827+H830</f>
        <v>81125</v>
      </c>
      <c r="I823" s="64">
        <f aca="true" t="shared" si="274" ref="I823:R823">I824+I827+I830</f>
        <v>81125</v>
      </c>
      <c r="J823" s="64">
        <f t="shared" si="274"/>
        <v>82687.6</v>
      </c>
      <c r="K823" s="64">
        <f t="shared" si="274"/>
        <v>16267.45</v>
      </c>
      <c r="L823" s="64">
        <f t="shared" si="274"/>
        <v>87826.8</v>
      </c>
      <c r="M823" s="64">
        <f t="shared" si="274"/>
        <v>37485.5</v>
      </c>
      <c r="N823" s="64">
        <f t="shared" si="274"/>
        <v>93294.2</v>
      </c>
      <c r="O823" s="64">
        <f t="shared" si="274"/>
        <v>73870.35</v>
      </c>
      <c r="P823" s="64">
        <f t="shared" si="274"/>
        <v>101787.6</v>
      </c>
      <c r="Q823" s="64">
        <f t="shared" si="274"/>
        <v>101787.6</v>
      </c>
      <c r="R823" s="64">
        <f t="shared" si="274"/>
        <v>83618.1</v>
      </c>
      <c r="S823" s="31">
        <f t="shared" si="267"/>
        <v>83618.1</v>
      </c>
      <c r="T823" s="38"/>
    </row>
    <row r="824" spans="1:21" s="50" customFormat="1" ht="22.5">
      <c r="A824" s="253" t="s">
        <v>299</v>
      </c>
      <c r="B824" s="253" t="s">
        <v>778</v>
      </c>
      <c r="C824" s="67" t="s">
        <v>20</v>
      </c>
      <c r="D824" s="39" t="s">
        <v>161</v>
      </c>
      <c r="E824" s="39" t="s">
        <v>667</v>
      </c>
      <c r="F824" s="39" t="s">
        <v>664</v>
      </c>
      <c r="G824" s="39"/>
      <c r="H824" s="64">
        <f>H826</f>
        <v>19946.2</v>
      </c>
      <c r="I824" s="64">
        <f>I826</f>
        <v>19946.2</v>
      </c>
      <c r="J824" s="64">
        <f>J826</f>
        <v>20532.9</v>
      </c>
      <c r="K824" s="64">
        <f aca="true" t="shared" si="275" ref="K824:R824">K826</f>
        <v>5133.3</v>
      </c>
      <c r="L824" s="64">
        <f t="shared" si="275"/>
        <v>20532.9</v>
      </c>
      <c r="M824" s="64">
        <f t="shared" si="275"/>
        <v>10266.6</v>
      </c>
      <c r="N824" s="64">
        <f t="shared" si="275"/>
        <v>20532.9</v>
      </c>
      <c r="O824" s="64">
        <f t="shared" si="275"/>
        <v>15399.9</v>
      </c>
      <c r="P824" s="64">
        <f t="shared" si="275"/>
        <v>20532.9</v>
      </c>
      <c r="Q824" s="64">
        <f t="shared" si="275"/>
        <v>20532.9</v>
      </c>
      <c r="R824" s="64">
        <f t="shared" si="275"/>
        <v>21463.8</v>
      </c>
      <c r="S824" s="31">
        <f t="shared" si="267"/>
        <v>21463.8</v>
      </c>
      <c r="T824" s="38"/>
      <c r="U824" s="50">
        <v>8</v>
      </c>
    </row>
    <row r="825" spans="1:20" s="50" customFormat="1" ht="12.75">
      <c r="A825" s="253"/>
      <c r="B825" s="253"/>
      <c r="C825" s="67" t="s">
        <v>29</v>
      </c>
      <c r="D825" s="38"/>
      <c r="E825" s="38"/>
      <c r="F825" s="38"/>
      <c r="G825" s="38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31"/>
      <c r="T825" s="38"/>
    </row>
    <row r="826" spans="1:20" s="50" customFormat="1" ht="33.75">
      <c r="A826" s="253"/>
      <c r="B826" s="253"/>
      <c r="C826" s="67" t="s">
        <v>160</v>
      </c>
      <c r="D826" s="49"/>
      <c r="E826" s="38"/>
      <c r="F826" s="38"/>
      <c r="G826" s="38">
        <v>511</v>
      </c>
      <c r="H826" s="65">
        <v>19946.2</v>
      </c>
      <c r="I826" s="65">
        <v>19946.2</v>
      </c>
      <c r="J826" s="65">
        <v>20532.9</v>
      </c>
      <c r="K826" s="65">
        <v>5133.3</v>
      </c>
      <c r="L826" s="65">
        <v>20532.9</v>
      </c>
      <c r="M826" s="65">
        <v>10266.6</v>
      </c>
      <c r="N826" s="65">
        <v>20532.9</v>
      </c>
      <c r="O826" s="65">
        <v>15399.9</v>
      </c>
      <c r="P826" s="65">
        <v>20532.9</v>
      </c>
      <c r="Q826" s="65">
        <v>20532.9</v>
      </c>
      <c r="R826" s="65">
        <v>21463.8</v>
      </c>
      <c r="S826" s="31">
        <f t="shared" si="267"/>
        <v>21463.8</v>
      </c>
      <c r="T826" s="38"/>
    </row>
    <row r="827" spans="1:21" s="50" customFormat="1" ht="22.5">
      <c r="A827" s="253" t="s">
        <v>244</v>
      </c>
      <c r="B827" s="253" t="s">
        <v>779</v>
      </c>
      <c r="C827" s="67" t="s">
        <v>20</v>
      </c>
      <c r="D827" s="39" t="s">
        <v>161</v>
      </c>
      <c r="E827" s="39" t="s">
        <v>667</v>
      </c>
      <c r="F827" s="39" t="s">
        <v>665</v>
      </c>
      <c r="G827" s="39"/>
      <c r="H827" s="64">
        <f>H829</f>
        <v>27524</v>
      </c>
      <c r="I827" s="64">
        <f>I829</f>
        <v>27524</v>
      </c>
      <c r="J827" s="64">
        <f>J829</f>
        <v>29212.6</v>
      </c>
      <c r="K827" s="64">
        <f aca="true" t="shared" si="276" ref="K827:R827">K829</f>
        <v>11134.15</v>
      </c>
      <c r="L827" s="64">
        <f t="shared" si="276"/>
        <v>29212.6</v>
      </c>
      <c r="M827" s="64">
        <f t="shared" si="276"/>
        <v>21089.3</v>
      </c>
      <c r="N827" s="64">
        <f t="shared" si="276"/>
        <v>29212.6</v>
      </c>
      <c r="O827" s="64">
        <f t="shared" si="276"/>
        <v>28518.7</v>
      </c>
      <c r="P827" s="64">
        <f t="shared" si="276"/>
        <v>29212.6</v>
      </c>
      <c r="Q827" s="64">
        <f t="shared" si="276"/>
        <v>29212.6</v>
      </c>
      <c r="R827" s="64">
        <f t="shared" si="276"/>
        <v>31077.2</v>
      </c>
      <c r="S827" s="31">
        <f t="shared" si="267"/>
        <v>31077.2</v>
      </c>
      <c r="T827" s="38"/>
      <c r="U827" s="50">
        <v>7</v>
      </c>
    </row>
    <row r="828" spans="1:20" s="50" customFormat="1" ht="12.75">
      <c r="A828" s="253"/>
      <c r="B828" s="253"/>
      <c r="C828" s="67" t="s">
        <v>29</v>
      </c>
      <c r="D828" s="38"/>
      <c r="E828" s="38"/>
      <c r="F828" s="38"/>
      <c r="G828" s="38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31"/>
      <c r="T828" s="38"/>
    </row>
    <row r="829" spans="1:20" s="50" customFormat="1" ht="33.75">
      <c r="A829" s="253"/>
      <c r="B829" s="253"/>
      <c r="C829" s="67" t="s">
        <v>160</v>
      </c>
      <c r="D829" s="49"/>
      <c r="E829" s="38"/>
      <c r="F829" s="38"/>
      <c r="G829" s="38">
        <v>511</v>
      </c>
      <c r="H829" s="65">
        <v>27524</v>
      </c>
      <c r="I829" s="65">
        <v>27524</v>
      </c>
      <c r="J829" s="65">
        <v>29212.6</v>
      </c>
      <c r="K829" s="65">
        <v>11134.15</v>
      </c>
      <c r="L829" s="65">
        <v>29212.6</v>
      </c>
      <c r="M829" s="65">
        <v>21089.3</v>
      </c>
      <c r="N829" s="65">
        <v>29212.6</v>
      </c>
      <c r="O829" s="65">
        <v>28518.7</v>
      </c>
      <c r="P829" s="65">
        <v>29212.6</v>
      </c>
      <c r="Q829" s="65">
        <v>29212.6</v>
      </c>
      <c r="R829" s="65">
        <v>31077.2</v>
      </c>
      <c r="S829" s="31">
        <f t="shared" si="267"/>
        <v>31077.2</v>
      </c>
      <c r="T829" s="38"/>
    </row>
    <row r="830" spans="1:21" s="50" customFormat="1" ht="22.5">
      <c r="A830" s="253" t="s">
        <v>300</v>
      </c>
      <c r="B830" s="253" t="s">
        <v>780</v>
      </c>
      <c r="C830" s="67" t="s">
        <v>20</v>
      </c>
      <c r="D830" s="39" t="s">
        <v>161</v>
      </c>
      <c r="E830" s="39" t="s">
        <v>668</v>
      </c>
      <c r="F830" s="39" t="s">
        <v>666</v>
      </c>
      <c r="G830" s="39"/>
      <c r="H830" s="64">
        <f>H832</f>
        <v>33654.8</v>
      </c>
      <c r="I830" s="64">
        <f>I832</f>
        <v>33654.8</v>
      </c>
      <c r="J830" s="64">
        <f>J832</f>
        <v>32942.1</v>
      </c>
      <c r="K830" s="64">
        <f aca="true" t="shared" si="277" ref="K830:R830">K832</f>
        <v>0</v>
      </c>
      <c r="L830" s="64">
        <f t="shared" si="277"/>
        <v>38081.3</v>
      </c>
      <c r="M830" s="64">
        <f t="shared" si="277"/>
        <v>6129.6</v>
      </c>
      <c r="N830" s="64">
        <f t="shared" si="277"/>
        <v>43548.7</v>
      </c>
      <c r="O830" s="64">
        <f t="shared" si="277"/>
        <v>29951.75</v>
      </c>
      <c r="P830" s="64">
        <f t="shared" si="277"/>
        <v>52042.1</v>
      </c>
      <c r="Q830" s="64">
        <f t="shared" si="277"/>
        <v>52042.1</v>
      </c>
      <c r="R830" s="64">
        <f t="shared" si="277"/>
        <v>31077.1</v>
      </c>
      <c r="S830" s="31">
        <f t="shared" si="267"/>
        <v>31077.1</v>
      </c>
      <c r="T830" s="38"/>
      <c r="U830" s="50">
        <v>6</v>
      </c>
    </row>
    <row r="831" spans="1:20" s="50" customFormat="1" ht="12.75">
      <c r="A831" s="253"/>
      <c r="B831" s="253"/>
      <c r="C831" s="67" t="s">
        <v>29</v>
      </c>
      <c r="D831" s="38"/>
      <c r="E831" s="38"/>
      <c r="F831" s="38"/>
      <c r="G831" s="38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31"/>
      <c r="T831" s="38"/>
    </row>
    <row r="832" spans="1:20" s="50" customFormat="1" ht="33.75">
      <c r="A832" s="253"/>
      <c r="B832" s="253"/>
      <c r="C832" s="67" t="s">
        <v>160</v>
      </c>
      <c r="D832" s="49"/>
      <c r="E832" s="38"/>
      <c r="F832" s="38"/>
      <c r="G832" s="38">
        <v>540</v>
      </c>
      <c r="H832" s="65">
        <v>33654.8</v>
      </c>
      <c r="I832" s="65">
        <v>33654.8</v>
      </c>
      <c r="J832" s="65">
        <v>32942.1</v>
      </c>
      <c r="K832" s="65">
        <v>0</v>
      </c>
      <c r="L832" s="65">
        <v>38081.3</v>
      </c>
      <c r="M832" s="65">
        <v>6129.6</v>
      </c>
      <c r="N832" s="65">
        <v>43548.7</v>
      </c>
      <c r="O832" s="65">
        <v>29951.75</v>
      </c>
      <c r="P832" s="65">
        <v>52042.1</v>
      </c>
      <c r="Q832" s="65">
        <v>52042.1</v>
      </c>
      <c r="R832" s="65">
        <v>31077.1</v>
      </c>
      <c r="S832" s="31">
        <f t="shared" si="267"/>
        <v>31077.1</v>
      </c>
      <c r="T832" s="38"/>
    </row>
    <row r="833" spans="1:20" s="50" customFormat="1" ht="22.5">
      <c r="A833" s="245" t="s">
        <v>164</v>
      </c>
      <c r="B833" s="253" t="s">
        <v>162</v>
      </c>
      <c r="C833" s="67" t="s">
        <v>20</v>
      </c>
      <c r="D833" s="39"/>
      <c r="E833" s="39"/>
      <c r="F833" s="39"/>
      <c r="G833" s="39"/>
      <c r="H833" s="64">
        <f>H835</f>
        <v>13.068</v>
      </c>
      <c r="I833" s="64">
        <f>I835</f>
        <v>13.068</v>
      </c>
      <c r="J833" s="64">
        <f>J835</f>
        <v>250</v>
      </c>
      <c r="K833" s="64">
        <f aca="true" t="shared" si="278" ref="K833:R833">K835</f>
        <v>0</v>
      </c>
      <c r="L833" s="64">
        <f t="shared" si="278"/>
        <v>250</v>
      </c>
      <c r="M833" s="64">
        <f t="shared" si="278"/>
        <v>0</v>
      </c>
      <c r="N833" s="64">
        <f t="shared" si="278"/>
        <v>250</v>
      </c>
      <c r="O833" s="64">
        <f t="shared" si="278"/>
        <v>0</v>
      </c>
      <c r="P833" s="64">
        <f t="shared" si="278"/>
        <v>0</v>
      </c>
      <c r="Q833" s="64">
        <f t="shared" si="278"/>
        <v>0</v>
      </c>
      <c r="R833" s="64">
        <f t="shared" si="278"/>
        <v>250</v>
      </c>
      <c r="S833" s="31">
        <f t="shared" si="267"/>
        <v>250</v>
      </c>
      <c r="T833" s="38"/>
    </row>
    <row r="834" spans="1:20" s="50" customFormat="1" ht="12.75">
      <c r="A834" s="245"/>
      <c r="B834" s="253"/>
      <c r="C834" s="67" t="s">
        <v>29</v>
      </c>
      <c r="D834" s="51"/>
      <c r="E834" s="51"/>
      <c r="F834" s="51"/>
      <c r="G834" s="51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31"/>
      <c r="T834" s="38"/>
    </row>
    <row r="835" spans="1:20" s="50" customFormat="1" ht="33.75">
      <c r="A835" s="245"/>
      <c r="B835" s="253"/>
      <c r="C835" s="67" t="s">
        <v>160</v>
      </c>
      <c r="D835" s="39" t="s">
        <v>161</v>
      </c>
      <c r="E835" s="51" t="s">
        <v>75</v>
      </c>
      <c r="F835" s="51" t="s">
        <v>75</v>
      </c>
      <c r="G835" s="51" t="s">
        <v>75</v>
      </c>
      <c r="H835" s="64">
        <f>H836</f>
        <v>13.068</v>
      </c>
      <c r="I835" s="64">
        <f aca="true" t="shared" si="279" ref="I835:R835">I836</f>
        <v>13.068</v>
      </c>
      <c r="J835" s="64">
        <f t="shared" si="279"/>
        <v>250</v>
      </c>
      <c r="K835" s="64">
        <f t="shared" si="279"/>
        <v>0</v>
      </c>
      <c r="L835" s="64">
        <f t="shared" si="279"/>
        <v>250</v>
      </c>
      <c r="M835" s="64">
        <f t="shared" si="279"/>
        <v>0</v>
      </c>
      <c r="N835" s="64">
        <f t="shared" si="279"/>
        <v>250</v>
      </c>
      <c r="O835" s="64">
        <f t="shared" si="279"/>
        <v>0</v>
      </c>
      <c r="P835" s="64">
        <f t="shared" si="279"/>
        <v>0</v>
      </c>
      <c r="Q835" s="64">
        <f t="shared" si="279"/>
        <v>0</v>
      </c>
      <c r="R835" s="64">
        <f t="shared" si="279"/>
        <v>250</v>
      </c>
      <c r="S835" s="31">
        <f t="shared" si="267"/>
        <v>250</v>
      </c>
      <c r="T835" s="38"/>
    </row>
    <row r="836" spans="1:20" s="50" customFormat="1" ht="22.5">
      <c r="A836" s="253" t="s">
        <v>299</v>
      </c>
      <c r="B836" s="253" t="s">
        <v>782</v>
      </c>
      <c r="C836" s="67" t="s">
        <v>20</v>
      </c>
      <c r="D836" s="39" t="s">
        <v>161</v>
      </c>
      <c r="E836" s="39" t="s">
        <v>685</v>
      </c>
      <c r="F836" s="39" t="s">
        <v>781</v>
      </c>
      <c r="G836" s="39" t="s">
        <v>75</v>
      </c>
      <c r="H836" s="64">
        <f>H838</f>
        <v>13.068</v>
      </c>
      <c r="I836" s="64">
        <f>I838</f>
        <v>13.068</v>
      </c>
      <c r="J836" s="64">
        <f>J838</f>
        <v>250</v>
      </c>
      <c r="K836" s="64">
        <f aca="true" t="shared" si="280" ref="K836:R836">K838</f>
        <v>0</v>
      </c>
      <c r="L836" s="64">
        <f t="shared" si="280"/>
        <v>250</v>
      </c>
      <c r="M836" s="64">
        <f t="shared" si="280"/>
        <v>0</v>
      </c>
      <c r="N836" s="64">
        <f t="shared" si="280"/>
        <v>250</v>
      </c>
      <c r="O836" s="64">
        <f t="shared" si="280"/>
        <v>0</v>
      </c>
      <c r="P836" s="64">
        <f t="shared" si="280"/>
        <v>0</v>
      </c>
      <c r="Q836" s="64">
        <f t="shared" si="280"/>
        <v>0</v>
      </c>
      <c r="R836" s="64">
        <f t="shared" si="280"/>
        <v>250</v>
      </c>
      <c r="S836" s="31">
        <f t="shared" si="267"/>
        <v>250</v>
      </c>
      <c r="T836" s="38"/>
    </row>
    <row r="837" spans="1:20" s="50" customFormat="1" ht="12.75">
      <c r="A837" s="253"/>
      <c r="B837" s="253"/>
      <c r="C837" s="67" t="s">
        <v>29</v>
      </c>
      <c r="D837" s="38"/>
      <c r="E837" s="38"/>
      <c r="F837" s="38"/>
      <c r="G837" s="38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31"/>
      <c r="T837" s="38"/>
    </row>
    <row r="838" spans="1:20" s="50" customFormat="1" ht="33.75">
      <c r="A838" s="253"/>
      <c r="B838" s="253"/>
      <c r="C838" s="67" t="s">
        <v>160</v>
      </c>
      <c r="D838" s="49"/>
      <c r="E838" s="38"/>
      <c r="F838" s="38"/>
      <c r="G838" s="38">
        <v>730</v>
      </c>
      <c r="H838" s="65">
        <v>13.068</v>
      </c>
      <c r="I838" s="65">
        <v>13.068</v>
      </c>
      <c r="J838" s="65">
        <v>250</v>
      </c>
      <c r="K838" s="65">
        <v>0</v>
      </c>
      <c r="L838" s="65">
        <v>250</v>
      </c>
      <c r="M838" s="65">
        <v>0</v>
      </c>
      <c r="N838" s="65">
        <v>250</v>
      </c>
      <c r="O838" s="65">
        <v>0</v>
      </c>
      <c r="P838" s="65">
        <v>0</v>
      </c>
      <c r="Q838" s="65">
        <v>0</v>
      </c>
      <c r="R838" s="65">
        <v>250</v>
      </c>
      <c r="S838" s="31">
        <f t="shared" si="267"/>
        <v>250</v>
      </c>
      <c r="T838" s="38"/>
    </row>
    <row r="839" spans="1:20" s="50" customFormat="1" ht="22.5">
      <c r="A839" s="245" t="s">
        <v>165</v>
      </c>
      <c r="B839" s="253" t="s">
        <v>750</v>
      </c>
      <c r="C839" s="67" t="s">
        <v>20</v>
      </c>
      <c r="D839" s="39"/>
      <c r="E839" s="39"/>
      <c r="F839" s="39"/>
      <c r="G839" s="51"/>
      <c r="H839" s="64">
        <f>H841</f>
        <v>7728.999999999999</v>
      </c>
      <c r="I839" s="64">
        <f>I841</f>
        <v>7643.599999999999</v>
      </c>
      <c r="J839" s="64">
        <f aca="true" t="shared" si="281" ref="J839:R839">J841</f>
        <v>8279.599999999999</v>
      </c>
      <c r="K839" s="64">
        <f t="shared" si="281"/>
        <v>1543.4265799999998</v>
      </c>
      <c r="L839" s="64">
        <f t="shared" si="281"/>
        <v>9138.999999999998</v>
      </c>
      <c r="M839" s="64">
        <f t="shared" si="281"/>
        <v>4197.52977</v>
      </c>
      <c r="N839" s="64">
        <f t="shared" si="281"/>
        <v>9138.999999999998</v>
      </c>
      <c r="O839" s="64">
        <f t="shared" si="281"/>
        <v>6523.89885</v>
      </c>
      <c r="P839" s="64">
        <f t="shared" si="281"/>
        <v>9128.00371</v>
      </c>
      <c r="Q839" s="64">
        <f t="shared" si="281"/>
        <v>9076.693350000001</v>
      </c>
      <c r="R839" s="64">
        <f t="shared" si="281"/>
        <v>9683.8</v>
      </c>
      <c r="S839" s="31">
        <f t="shared" si="267"/>
        <v>9683.8</v>
      </c>
      <c r="T839" s="38"/>
    </row>
    <row r="840" spans="1:20" s="50" customFormat="1" ht="12.75">
      <c r="A840" s="245"/>
      <c r="B840" s="253"/>
      <c r="C840" s="67" t="s">
        <v>29</v>
      </c>
      <c r="D840" s="51"/>
      <c r="E840" s="51"/>
      <c r="F840" s="51"/>
      <c r="G840" s="51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31"/>
      <c r="T840" s="38"/>
    </row>
    <row r="841" spans="1:20" s="50" customFormat="1" ht="33.75">
      <c r="A841" s="245"/>
      <c r="B841" s="253"/>
      <c r="C841" s="67" t="s">
        <v>160</v>
      </c>
      <c r="D841" s="39" t="s">
        <v>161</v>
      </c>
      <c r="E841" s="39" t="s">
        <v>75</v>
      </c>
      <c r="F841" s="51" t="s">
        <v>75</v>
      </c>
      <c r="G841" s="51" t="s">
        <v>75</v>
      </c>
      <c r="H841" s="64">
        <f aca="true" t="shared" si="282" ref="H841:O841">H857+H850+H846+H842</f>
        <v>7728.999999999999</v>
      </c>
      <c r="I841" s="64">
        <f t="shared" si="282"/>
        <v>7643.599999999999</v>
      </c>
      <c r="J841" s="64">
        <f t="shared" si="282"/>
        <v>8279.599999999999</v>
      </c>
      <c r="K841" s="64">
        <f t="shared" si="282"/>
        <v>1543.4265799999998</v>
      </c>
      <c r="L841" s="64">
        <f t="shared" si="282"/>
        <v>9138.999999999998</v>
      </c>
      <c r="M841" s="64">
        <f t="shared" si="282"/>
        <v>4197.52977</v>
      </c>
      <c r="N841" s="64">
        <f t="shared" si="282"/>
        <v>9138.999999999998</v>
      </c>
      <c r="O841" s="64">
        <f t="shared" si="282"/>
        <v>6523.89885</v>
      </c>
      <c r="P841" s="64">
        <f>P857+P850+P846+P842</f>
        <v>9128.00371</v>
      </c>
      <c r="Q841" s="64">
        <f>Q857+Q850+Q846+Q842</f>
        <v>9076.693350000001</v>
      </c>
      <c r="R841" s="64">
        <f>R857+R850+R846+R842</f>
        <v>9683.8</v>
      </c>
      <c r="S841" s="31">
        <f t="shared" si="267"/>
        <v>9683.8</v>
      </c>
      <c r="T841" s="38"/>
    </row>
    <row r="842" spans="1:21" s="50" customFormat="1" ht="22.5">
      <c r="A842" s="253" t="s">
        <v>299</v>
      </c>
      <c r="B842" s="224" t="s">
        <v>903</v>
      </c>
      <c r="C842" s="67" t="s">
        <v>20</v>
      </c>
      <c r="D842" s="39" t="s">
        <v>161</v>
      </c>
      <c r="E842" s="39" t="s">
        <v>163</v>
      </c>
      <c r="F842" s="39" t="s">
        <v>941</v>
      </c>
      <c r="G842" s="39"/>
      <c r="H842" s="64">
        <f>H845+H844</f>
        <v>0</v>
      </c>
      <c r="I842" s="64">
        <f>I845+I844</f>
        <v>0</v>
      </c>
      <c r="J842" s="64">
        <f>J845+J844</f>
        <v>0</v>
      </c>
      <c r="K842" s="64">
        <f>K845+K844</f>
        <v>0</v>
      </c>
      <c r="L842" s="64">
        <f>L845+L844</f>
        <v>0</v>
      </c>
      <c r="M842" s="64">
        <f aca="true" t="shared" si="283" ref="M842:R842">M845+M844</f>
        <v>0</v>
      </c>
      <c r="N842" s="64">
        <f t="shared" si="283"/>
        <v>0</v>
      </c>
      <c r="O842" s="64">
        <f t="shared" si="283"/>
        <v>0</v>
      </c>
      <c r="P842" s="64">
        <f t="shared" si="283"/>
        <v>53.199999999999996</v>
      </c>
      <c r="Q842" s="64">
        <f t="shared" si="283"/>
        <v>53.199999999999996</v>
      </c>
      <c r="R842" s="64">
        <f t="shared" si="283"/>
        <v>0</v>
      </c>
      <c r="S842" s="31">
        <f t="shared" si="267"/>
        <v>0</v>
      </c>
      <c r="T842" s="38"/>
      <c r="U842" s="50">
        <v>5</v>
      </c>
    </row>
    <row r="843" spans="1:20" s="50" customFormat="1" ht="12.75">
      <c r="A843" s="253"/>
      <c r="B843" s="225"/>
      <c r="C843" s="67" t="s">
        <v>29</v>
      </c>
      <c r="D843" s="38"/>
      <c r="E843" s="38"/>
      <c r="F843" s="38"/>
      <c r="G843" s="38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31"/>
      <c r="T843" s="38"/>
    </row>
    <row r="844" spans="1:20" s="50" customFormat="1" ht="12.75">
      <c r="A844" s="253"/>
      <c r="B844" s="225"/>
      <c r="C844" s="222" t="s">
        <v>160</v>
      </c>
      <c r="D844" s="227"/>
      <c r="E844" s="227"/>
      <c r="F844" s="227"/>
      <c r="G844" s="38">
        <v>121</v>
      </c>
      <c r="H844" s="65">
        <v>0</v>
      </c>
      <c r="I844" s="65">
        <v>0</v>
      </c>
      <c r="J844" s="65">
        <v>0</v>
      </c>
      <c r="K844" s="65">
        <v>0</v>
      </c>
      <c r="L844" s="65">
        <v>0</v>
      </c>
      <c r="M844" s="65">
        <v>0</v>
      </c>
      <c r="N844" s="65">
        <v>0</v>
      </c>
      <c r="O844" s="65">
        <v>0</v>
      </c>
      <c r="P844" s="65">
        <v>40.8</v>
      </c>
      <c r="Q844" s="65">
        <v>40.8</v>
      </c>
      <c r="R844" s="65">
        <v>0</v>
      </c>
      <c r="S844" s="31">
        <f t="shared" si="267"/>
        <v>0</v>
      </c>
      <c r="T844" s="38"/>
    </row>
    <row r="845" spans="1:20" s="50" customFormat="1" ht="12.75">
      <c r="A845" s="253"/>
      <c r="B845" s="226"/>
      <c r="C845" s="223"/>
      <c r="D845" s="228"/>
      <c r="E845" s="228"/>
      <c r="F845" s="228"/>
      <c r="G845" s="38">
        <v>129</v>
      </c>
      <c r="H845" s="65">
        <v>0</v>
      </c>
      <c r="I845" s="65">
        <v>0</v>
      </c>
      <c r="J845" s="65">
        <v>0</v>
      </c>
      <c r="K845" s="65">
        <v>0</v>
      </c>
      <c r="L845" s="65">
        <v>0</v>
      </c>
      <c r="M845" s="65">
        <v>0</v>
      </c>
      <c r="N845" s="65">
        <v>0</v>
      </c>
      <c r="O845" s="65">
        <v>0</v>
      </c>
      <c r="P845" s="65">
        <v>12.4</v>
      </c>
      <c r="Q845" s="65">
        <v>12.4</v>
      </c>
      <c r="R845" s="65">
        <v>0</v>
      </c>
      <c r="S845" s="31">
        <f t="shared" si="267"/>
        <v>0</v>
      </c>
      <c r="T845" s="38"/>
    </row>
    <row r="846" spans="1:21" s="50" customFormat="1" ht="22.5">
      <c r="A846" s="253" t="s">
        <v>244</v>
      </c>
      <c r="B846" s="224" t="s">
        <v>903</v>
      </c>
      <c r="C846" s="67" t="s">
        <v>20</v>
      </c>
      <c r="D846" s="39" t="s">
        <v>161</v>
      </c>
      <c r="E846" s="39" t="s">
        <v>163</v>
      </c>
      <c r="F846" s="39" t="s">
        <v>902</v>
      </c>
      <c r="G846" s="39"/>
      <c r="H846" s="64">
        <f>H849+H848</f>
        <v>0</v>
      </c>
      <c r="I846" s="64">
        <f aca="true" t="shared" si="284" ref="I846:R846">I849+I848</f>
        <v>0</v>
      </c>
      <c r="J846" s="64">
        <f t="shared" si="284"/>
        <v>0</v>
      </c>
      <c r="K846" s="64">
        <f t="shared" si="284"/>
        <v>0</v>
      </c>
      <c r="L846" s="64">
        <f>L849+L848</f>
        <v>859.4</v>
      </c>
      <c r="M846" s="64">
        <f t="shared" si="284"/>
        <v>0</v>
      </c>
      <c r="N846" s="64">
        <f t="shared" si="284"/>
        <v>859.4</v>
      </c>
      <c r="O846" s="64">
        <f t="shared" si="284"/>
        <v>859.4</v>
      </c>
      <c r="P846" s="64">
        <f t="shared" si="284"/>
        <v>859.4</v>
      </c>
      <c r="Q846" s="64">
        <f t="shared" si="284"/>
        <v>859.4</v>
      </c>
      <c r="R846" s="64">
        <f t="shared" si="284"/>
        <v>0</v>
      </c>
      <c r="S846" s="31">
        <f t="shared" si="267"/>
        <v>0</v>
      </c>
      <c r="T846" s="38"/>
      <c r="U846" s="50">
        <v>4</v>
      </c>
    </row>
    <row r="847" spans="1:20" s="50" customFormat="1" ht="12.75">
      <c r="A847" s="253"/>
      <c r="B847" s="225"/>
      <c r="C847" s="67" t="s">
        <v>29</v>
      </c>
      <c r="D847" s="38"/>
      <c r="E847" s="38"/>
      <c r="F847" s="38"/>
      <c r="G847" s="38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31">
        <f t="shared" si="267"/>
        <v>0</v>
      </c>
      <c r="T847" s="38"/>
    </row>
    <row r="848" spans="1:20" s="50" customFormat="1" ht="12.75">
      <c r="A848" s="253"/>
      <c r="B848" s="225"/>
      <c r="C848" s="222" t="s">
        <v>160</v>
      </c>
      <c r="D848" s="227"/>
      <c r="E848" s="227"/>
      <c r="F848" s="227"/>
      <c r="G848" s="38">
        <v>121</v>
      </c>
      <c r="H848" s="65">
        <v>0</v>
      </c>
      <c r="I848" s="65">
        <v>0</v>
      </c>
      <c r="J848" s="65">
        <v>0</v>
      </c>
      <c r="K848" s="65">
        <v>0</v>
      </c>
      <c r="L848" s="65">
        <v>660</v>
      </c>
      <c r="M848" s="65">
        <v>0</v>
      </c>
      <c r="N848" s="65">
        <v>660</v>
      </c>
      <c r="O848" s="65">
        <v>660</v>
      </c>
      <c r="P848" s="65">
        <v>660</v>
      </c>
      <c r="Q848" s="65">
        <v>660</v>
      </c>
      <c r="R848" s="65">
        <v>0</v>
      </c>
      <c r="S848" s="31">
        <f t="shared" si="267"/>
        <v>0</v>
      </c>
      <c r="T848" s="38"/>
    </row>
    <row r="849" spans="1:20" s="50" customFormat="1" ht="12.75">
      <c r="A849" s="253"/>
      <c r="B849" s="226"/>
      <c r="C849" s="223"/>
      <c r="D849" s="228"/>
      <c r="E849" s="228"/>
      <c r="F849" s="228"/>
      <c r="G849" s="38">
        <v>129</v>
      </c>
      <c r="H849" s="65">
        <v>0</v>
      </c>
      <c r="I849" s="65">
        <v>0</v>
      </c>
      <c r="J849" s="65">
        <v>0</v>
      </c>
      <c r="K849" s="65">
        <v>0</v>
      </c>
      <c r="L849" s="65">
        <v>199.4</v>
      </c>
      <c r="M849" s="65">
        <v>0</v>
      </c>
      <c r="N849" s="65">
        <v>199.4</v>
      </c>
      <c r="O849" s="65">
        <v>199.4</v>
      </c>
      <c r="P849" s="65">
        <v>199.4</v>
      </c>
      <c r="Q849" s="65">
        <v>199.4</v>
      </c>
      <c r="R849" s="65">
        <v>0</v>
      </c>
      <c r="S849" s="31">
        <f t="shared" si="267"/>
        <v>0</v>
      </c>
      <c r="T849" s="38"/>
    </row>
    <row r="850" spans="1:20" s="50" customFormat="1" ht="22.5">
      <c r="A850" s="253" t="s">
        <v>300</v>
      </c>
      <c r="B850" s="253" t="s">
        <v>784</v>
      </c>
      <c r="C850" s="67" t="s">
        <v>20</v>
      </c>
      <c r="D850" s="39" t="s">
        <v>161</v>
      </c>
      <c r="E850" s="39" t="s">
        <v>163</v>
      </c>
      <c r="F850" s="39" t="s">
        <v>783</v>
      </c>
      <c r="G850" s="39"/>
      <c r="H850" s="64">
        <f>H856+H855+H854+H853+H852</f>
        <v>7668.599999999999</v>
      </c>
      <c r="I850" s="64">
        <f aca="true" t="shared" si="285" ref="I850:R850">I856+I855+I854+I853+I852</f>
        <v>7583.2</v>
      </c>
      <c r="J850" s="64">
        <f t="shared" si="285"/>
        <v>8279.599999999999</v>
      </c>
      <c r="K850" s="64">
        <f t="shared" si="285"/>
        <v>1543.4265799999998</v>
      </c>
      <c r="L850" s="64">
        <f>L856+L855+L854+L853+L852</f>
        <v>8279.599999999999</v>
      </c>
      <c r="M850" s="64">
        <f t="shared" si="285"/>
        <v>4197.52977</v>
      </c>
      <c r="N850" s="64">
        <f t="shared" si="285"/>
        <v>8279.599999999999</v>
      </c>
      <c r="O850" s="64">
        <f t="shared" si="285"/>
        <v>5664.49885</v>
      </c>
      <c r="P850" s="64">
        <f t="shared" si="285"/>
        <v>8215.40371</v>
      </c>
      <c r="Q850" s="64">
        <f t="shared" si="285"/>
        <v>8164.09335</v>
      </c>
      <c r="R850" s="64">
        <f t="shared" si="285"/>
        <v>9683.8</v>
      </c>
      <c r="S850" s="31">
        <f t="shared" si="267"/>
        <v>9683.8</v>
      </c>
      <c r="T850" s="38"/>
    </row>
    <row r="851" spans="1:20" s="50" customFormat="1" ht="12.75">
      <c r="A851" s="253"/>
      <c r="B851" s="253"/>
      <c r="C851" s="67" t="s">
        <v>29</v>
      </c>
      <c r="D851" s="38"/>
      <c r="E851" s="38"/>
      <c r="F851" s="38"/>
      <c r="G851" s="38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31"/>
      <c r="T851" s="38"/>
    </row>
    <row r="852" spans="1:21" s="50" customFormat="1" ht="33.75" customHeight="1">
      <c r="A852" s="253"/>
      <c r="B852" s="253"/>
      <c r="C852" s="222" t="s">
        <v>160</v>
      </c>
      <c r="D852" s="286"/>
      <c r="E852" s="283"/>
      <c r="F852" s="283"/>
      <c r="G852" s="38">
        <v>121</v>
      </c>
      <c r="H852" s="65">
        <v>4972.9</v>
      </c>
      <c r="I852" s="65">
        <v>4887.5</v>
      </c>
      <c r="J852" s="65">
        <v>4785.4</v>
      </c>
      <c r="K852" s="65">
        <v>1156.975</v>
      </c>
      <c r="L852" s="65">
        <v>4815.4</v>
      </c>
      <c r="M852" s="65">
        <v>2912.76346</v>
      </c>
      <c r="N852" s="65">
        <v>4815.4</v>
      </c>
      <c r="O852" s="65">
        <v>3823.44555</v>
      </c>
      <c r="P852" s="65">
        <v>5315.95607</v>
      </c>
      <c r="Q852" s="65">
        <v>5315.95607</v>
      </c>
      <c r="R852" s="65">
        <v>5882.5</v>
      </c>
      <c r="S852" s="31">
        <f t="shared" si="267"/>
        <v>5882.5</v>
      </c>
      <c r="T852" s="38"/>
      <c r="U852" s="50">
        <v>3</v>
      </c>
    </row>
    <row r="853" spans="1:20" s="50" customFormat="1" ht="12.75">
      <c r="A853" s="253"/>
      <c r="B853" s="253"/>
      <c r="C853" s="229"/>
      <c r="D853" s="287"/>
      <c r="E853" s="284"/>
      <c r="F853" s="284"/>
      <c r="G853" s="38">
        <v>122</v>
      </c>
      <c r="H853" s="65">
        <v>0.5</v>
      </c>
      <c r="I853" s="65">
        <v>0.5</v>
      </c>
      <c r="J853" s="65">
        <v>50</v>
      </c>
      <c r="K853" s="65">
        <v>0</v>
      </c>
      <c r="L853" s="65">
        <v>50</v>
      </c>
      <c r="M853" s="65">
        <v>0</v>
      </c>
      <c r="N853" s="65">
        <v>50</v>
      </c>
      <c r="O853" s="65">
        <v>0</v>
      </c>
      <c r="P853" s="65">
        <v>0</v>
      </c>
      <c r="Q853" s="65">
        <v>0</v>
      </c>
      <c r="R853" s="65">
        <v>40.5</v>
      </c>
      <c r="S853" s="31">
        <f t="shared" si="267"/>
        <v>40.5</v>
      </c>
      <c r="T853" s="38"/>
    </row>
    <row r="854" spans="1:20" s="50" customFormat="1" ht="12.75">
      <c r="A854" s="253"/>
      <c r="B854" s="253"/>
      <c r="C854" s="229"/>
      <c r="D854" s="287"/>
      <c r="E854" s="284"/>
      <c r="F854" s="284"/>
      <c r="G854" s="38">
        <v>129</v>
      </c>
      <c r="H854" s="65">
        <v>1579</v>
      </c>
      <c r="I854" s="65">
        <v>1579</v>
      </c>
      <c r="J854" s="65">
        <v>1445.2</v>
      </c>
      <c r="K854" s="65">
        <v>311.94362</v>
      </c>
      <c r="L854" s="65">
        <v>1445.2</v>
      </c>
      <c r="M854" s="65">
        <v>922.99274</v>
      </c>
      <c r="N854" s="65">
        <v>1445.2</v>
      </c>
      <c r="O854" s="65">
        <v>1202.12756</v>
      </c>
      <c r="P854" s="65">
        <v>1639.40838</v>
      </c>
      <c r="Q854" s="65">
        <v>1639.40838</v>
      </c>
      <c r="R854" s="65">
        <v>1767.4</v>
      </c>
      <c r="S854" s="31">
        <f t="shared" si="267"/>
        <v>1767.4</v>
      </c>
      <c r="T854" s="38"/>
    </row>
    <row r="855" spans="1:20" s="50" customFormat="1" ht="12.75">
      <c r="A855" s="253"/>
      <c r="B855" s="253"/>
      <c r="C855" s="229"/>
      <c r="D855" s="287"/>
      <c r="E855" s="284"/>
      <c r="F855" s="284"/>
      <c r="G855" s="38">
        <v>244</v>
      </c>
      <c r="H855" s="65">
        <v>1115.2</v>
      </c>
      <c r="I855" s="65">
        <v>1115.2</v>
      </c>
      <c r="J855" s="65">
        <v>1998</v>
      </c>
      <c r="K855" s="65">
        <v>74.50796</v>
      </c>
      <c r="L855" s="65">
        <v>1968</v>
      </c>
      <c r="M855" s="65">
        <v>361.77357</v>
      </c>
      <c r="N855" s="65">
        <v>1968</v>
      </c>
      <c r="O855" s="65">
        <v>638.92574</v>
      </c>
      <c r="P855" s="65">
        <v>1259.03926</v>
      </c>
      <c r="Q855" s="65">
        <v>1208.7289</v>
      </c>
      <c r="R855" s="65">
        <v>1993.4</v>
      </c>
      <c r="S855" s="31">
        <f t="shared" si="267"/>
        <v>1993.4</v>
      </c>
      <c r="T855" s="38"/>
    </row>
    <row r="856" spans="1:20" s="50" customFormat="1" ht="12.75">
      <c r="A856" s="253"/>
      <c r="B856" s="253"/>
      <c r="C856" s="223"/>
      <c r="D856" s="288"/>
      <c r="E856" s="285"/>
      <c r="F856" s="285"/>
      <c r="G856" s="38">
        <v>853</v>
      </c>
      <c r="H856" s="65">
        <v>1</v>
      </c>
      <c r="I856" s="65">
        <v>1</v>
      </c>
      <c r="J856" s="65">
        <v>1</v>
      </c>
      <c r="K856" s="65">
        <v>0</v>
      </c>
      <c r="L856" s="65">
        <v>1</v>
      </c>
      <c r="M856" s="65">
        <v>0</v>
      </c>
      <c r="N856" s="65">
        <v>1</v>
      </c>
      <c r="O856" s="65">
        <v>0</v>
      </c>
      <c r="P856" s="65">
        <v>1</v>
      </c>
      <c r="Q856" s="65">
        <v>0</v>
      </c>
      <c r="R856" s="65">
        <v>0</v>
      </c>
      <c r="S856" s="31">
        <f t="shared" si="267"/>
        <v>0</v>
      </c>
      <c r="T856" s="38"/>
    </row>
    <row r="857" spans="1:20" s="50" customFormat="1" ht="22.5" customHeight="1">
      <c r="A857" s="224" t="s">
        <v>301</v>
      </c>
      <c r="B857" s="224" t="s">
        <v>657</v>
      </c>
      <c r="C857" s="67" t="s">
        <v>20</v>
      </c>
      <c r="D857" s="39" t="s">
        <v>161</v>
      </c>
      <c r="E857" s="39" t="s">
        <v>163</v>
      </c>
      <c r="F857" s="39" t="s">
        <v>686</v>
      </c>
      <c r="G857" s="39" t="s">
        <v>75</v>
      </c>
      <c r="H857" s="64">
        <f>H860+H859</f>
        <v>60.4</v>
      </c>
      <c r="I857" s="64">
        <f aca="true" t="shared" si="286" ref="I857:R857">I860+I859</f>
        <v>60.4</v>
      </c>
      <c r="J857" s="64">
        <f t="shared" si="286"/>
        <v>0</v>
      </c>
      <c r="K857" s="64">
        <f t="shared" si="286"/>
        <v>0</v>
      </c>
      <c r="L857" s="64">
        <f t="shared" si="286"/>
        <v>0</v>
      </c>
      <c r="M857" s="64">
        <f t="shared" si="286"/>
        <v>0</v>
      </c>
      <c r="N857" s="64">
        <f t="shared" si="286"/>
        <v>0</v>
      </c>
      <c r="O857" s="64">
        <f t="shared" si="286"/>
        <v>0</v>
      </c>
      <c r="P857" s="64">
        <f t="shared" si="286"/>
        <v>0</v>
      </c>
      <c r="Q857" s="64">
        <f t="shared" si="286"/>
        <v>0</v>
      </c>
      <c r="R857" s="64">
        <f t="shared" si="286"/>
        <v>0</v>
      </c>
      <c r="S857" s="31">
        <f t="shared" si="267"/>
        <v>0</v>
      </c>
      <c r="T857" s="38"/>
    </row>
    <row r="858" spans="1:20" s="50" customFormat="1" ht="12.75">
      <c r="A858" s="225"/>
      <c r="B858" s="225"/>
      <c r="C858" s="67" t="s">
        <v>29</v>
      </c>
      <c r="D858" s="38"/>
      <c r="E858" s="38"/>
      <c r="F858" s="38"/>
      <c r="G858" s="38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31"/>
      <c r="T858" s="38"/>
    </row>
    <row r="859" spans="1:20" s="50" customFormat="1" ht="12.75" customHeight="1">
      <c r="A859" s="225"/>
      <c r="B859" s="225"/>
      <c r="C859" s="222" t="s">
        <v>160</v>
      </c>
      <c r="D859" s="227"/>
      <c r="E859" s="227"/>
      <c r="F859" s="227"/>
      <c r="G859" s="38">
        <v>121</v>
      </c>
      <c r="H859" s="65">
        <v>46.4</v>
      </c>
      <c r="I859" s="65">
        <v>46.4</v>
      </c>
      <c r="J859" s="65">
        <v>0</v>
      </c>
      <c r="K859" s="65">
        <v>0</v>
      </c>
      <c r="L859" s="65">
        <v>0</v>
      </c>
      <c r="M859" s="65">
        <v>0</v>
      </c>
      <c r="N859" s="65">
        <v>0</v>
      </c>
      <c r="O859" s="65">
        <v>0</v>
      </c>
      <c r="P859" s="65">
        <v>0</v>
      </c>
      <c r="Q859" s="65">
        <v>0</v>
      </c>
      <c r="R859" s="65">
        <v>0</v>
      </c>
      <c r="S859" s="31">
        <f t="shared" si="267"/>
        <v>0</v>
      </c>
      <c r="T859" s="38"/>
    </row>
    <row r="860" spans="1:20" s="50" customFormat="1" ht="12.75">
      <c r="A860" s="226"/>
      <c r="B860" s="226"/>
      <c r="C860" s="282"/>
      <c r="D860" s="281"/>
      <c r="E860" s="281"/>
      <c r="F860" s="281"/>
      <c r="G860" s="38">
        <v>129</v>
      </c>
      <c r="H860" s="65">
        <v>14</v>
      </c>
      <c r="I860" s="65">
        <v>14</v>
      </c>
      <c r="J860" s="65">
        <v>0</v>
      </c>
      <c r="K860" s="65">
        <v>0</v>
      </c>
      <c r="L860" s="65">
        <v>0</v>
      </c>
      <c r="M860" s="65">
        <v>0</v>
      </c>
      <c r="N860" s="65">
        <v>0</v>
      </c>
      <c r="O860" s="65">
        <v>0</v>
      </c>
      <c r="P860" s="65">
        <v>0</v>
      </c>
      <c r="Q860" s="65">
        <v>0</v>
      </c>
      <c r="R860" s="65">
        <v>0</v>
      </c>
      <c r="S860" s="31">
        <f t="shared" si="267"/>
        <v>0</v>
      </c>
      <c r="T860" s="38"/>
    </row>
    <row r="861" spans="1:20" s="50" customFormat="1" ht="21">
      <c r="A861" s="239" t="s">
        <v>32</v>
      </c>
      <c r="B861" s="239" t="s">
        <v>785</v>
      </c>
      <c r="C861" s="69" t="s">
        <v>20</v>
      </c>
      <c r="D861" s="39"/>
      <c r="E861" s="39"/>
      <c r="F861" s="39"/>
      <c r="G861" s="39"/>
      <c r="H861" s="64">
        <f>H863</f>
        <v>130.691</v>
      </c>
      <c r="I861" s="64">
        <f>I863</f>
        <v>94.513</v>
      </c>
      <c r="J861" s="64">
        <f aca="true" t="shared" si="287" ref="J861:R861">J863</f>
        <v>570</v>
      </c>
      <c r="K861" s="64">
        <f t="shared" si="287"/>
        <v>36.17794</v>
      </c>
      <c r="L861" s="64">
        <f t="shared" si="287"/>
        <v>570</v>
      </c>
      <c r="M861" s="64">
        <f t="shared" si="287"/>
        <v>61.17794</v>
      </c>
      <c r="N861" s="64">
        <f>N863</f>
        <v>570</v>
      </c>
      <c r="O861" s="64">
        <f t="shared" si="287"/>
        <v>67.17794</v>
      </c>
      <c r="P861" s="64">
        <f t="shared" si="287"/>
        <v>278.52720999999997</v>
      </c>
      <c r="Q861" s="64">
        <f t="shared" si="287"/>
        <v>265.21470999999997</v>
      </c>
      <c r="R861" s="64">
        <f t="shared" si="287"/>
        <v>770</v>
      </c>
      <c r="S861" s="31">
        <f t="shared" si="267"/>
        <v>770</v>
      </c>
      <c r="T861" s="38"/>
    </row>
    <row r="862" spans="1:20" s="50" customFormat="1" ht="12.75">
      <c r="A862" s="240"/>
      <c r="B862" s="240"/>
      <c r="C862" s="69" t="s">
        <v>29</v>
      </c>
      <c r="D862" s="39"/>
      <c r="E862" s="39"/>
      <c r="F862" s="39"/>
      <c r="G862" s="39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31"/>
      <c r="T862" s="38"/>
    </row>
    <row r="863" spans="1:20" s="50" customFormat="1" ht="21">
      <c r="A863" s="241"/>
      <c r="B863" s="241"/>
      <c r="C863" s="69" t="s">
        <v>107</v>
      </c>
      <c r="D863" s="39" t="s">
        <v>98</v>
      </c>
      <c r="E863" s="39" t="s">
        <v>86</v>
      </c>
      <c r="F863" s="39" t="s">
        <v>86</v>
      </c>
      <c r="G863" s="39" t="s">
        <v>86</v>
      </c>
      <c r="H863" s="64">
        <f aca="true" t="shared" si="288" ref="H863:Q863">H873+H864+H867+H870</f>
        <v>130.691</v>
      </c>
      <c r="I863" s="64">
        <f t="shared" si="288"/>
        <v>94.513</v>
      </c>
      <c r="J863" s="64">
        <f t="shared" si="288"/>
        <v>570</v>
      </c>
      <c r="K863" s="64">
        <f t="shared" si="288"/>
        <v>36.17794</v>
      </c>
      <c r="L863" s="64">
        <f t="shared" si="288"/>
        <v>570</v>
      </c>
      <c r="M863" s="64">
        <f t="shared" si="288"/>
        <v>61.17794</v>
      </c>
      <c r="N863" s="64">
        <f t="shared" si="288"/>
        <v>570</v>
      </c>
      <c r="O863" s="64">
        <f t="shared" si="288"/>
        <v>67.17794</v>
      </c>
      <c r="P863" s="64">
        <f t="shared" si="288"/>
        <v>278.52720999999997</v>
      </c>
      <c r="Q863" s="64">
        <f t="shared" si="288"/>
        <v>265.21470999999997</v>
      </c>
      <c r="R863" s="64">
        <f>R873+R864+R867+R870</f>
        <v>770</v>
      </c>
      <c r="S863" s="64">
        <f>S873+S864+S867+S870</f>
        <v>770</v>
      </c>
      <c r="T863" s="38"/>
    </row>
    <row r="864" spans="1:20" s="50" customFormat="1" ht="21">
      <c r="A864" s="224" t="s">
        <v>670</v>
      </c>
      <c r="B864" s="224" t="s">
        <v>786</v>
      </c>
      <c r="C864" s="69" t="s">
        <v>20</v>
      </c>
      <c r="D864" s="39" t="s">
        <v>98</v>
      </c>
      <c r="E864" s="39" t="s">
        <v>103</v>
      </c>
      <c r="F864" s="39" t="s">
        <v>290</v>
      </c>
      <c r="G864" s="39"/>
      <c r="H864" s="64">
        <f>H866</f>
        <v>0</v>
      </c>
      <c r="I864" s="64">
        <f>I866</f>
        <v>0</v>
      </c>
      <c r="J864" s="64">
        <f aca="true" t="shared" si="289" ref="J864:R864">J866</f>
        <v>20</v>
      </c>
      <c r="K864" s="64">
        <f t="shared" si="289"/>
        <v>0</v>
      </c>
      <c r="L864" s="64">
        <f t="shared" si="289"/>
        <v>20</v>
      </c>
      <c r="M864" s="64">
        <f t="shared" si="289"/>
        <v>0</v>
      </c>
      <c r="N864" s="64">
        <f t="shared" si="289"/>
        <v>20</v>
      </c>
      <c r="O864" s="64">
        <f t="shared" si="289"/>
        <v>0</v>
      </c>
      <c r="P864" s="64">
        <f t="shared" si="289"/>
        <v>0</v>
      </c>
      <c r="Q864" s="64">
        <f t="shared" si="289"/>
        <v>0</v>
      </c>
      <c r="R864" s="64">
        <f t="shared" si="289"/>
        <v>20</v>
      </c>
      <c r="S864" s="31">
        <f t="shared" si="267"/>
        <v>20</v>
      </c>
      <c r="T864" s="38"/>
    </row>
    <row r="865" spans="1:20" s="50" customFormat="1" ht="12.75">
      <c r="A865" s="225"/>
      <c r="B865" s="225"/>
      <c r="C865" s="67"/>
      <c r="D865" s="49"/>
      <c r="E865" s="49"/>
      <c r="F865" s="49"/>
      <c r="G865" s="49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31"/>
      <c r="T865" s="38"/>
    </row>
    <row r="866" spans="1:20" s="50" customFormat="1" ht="22.5">
      <c r="A866" s="226"/>
      <c r="B866" s="226"/>
      <c r="C866" s="67" t="s">
        <v>107</v>
      </c>
      <c r="D866" s="49"/>
      <c r="E866" s="49"/>
      <c r="F866" s="49"/>
      <c r="G866" s="49" t="s">
        <v>101</v>
      </c>
      <c r="H866" s="65">
        <v>0</v>
      </c>
      <c r="I866" s="65">
        <v>0</v>
      </c>
      <c r="J866" s="65">
        <v>20</v>
      </c>
      <c r="K866" s="65">
        <v>0</v>
      </c>
      <c r="L866" s="65">
        <v>20</v>
      </c>
      <c r="M866" s="65">
        <v>0</v>
      </c>
      <c r="N866" s="65">
        <v>20</v>
      </c>
      <c r="O866" s="65">
        <v>0</v>
      </c>
      <c r="P866" s="65">
        <v>0</v>
      </c>
      <c r="Q866" s="65">
        <v>0</v>
      </c>
      <c r="R866" s="65">
        <v>20</v>
      </c>
      <c r="S866" s="31">
        <f t="shared" si="267"/>
        <v>20</v>
      </c>
      <c r="T866" s="38"/>
    </row>
    <row r="867" spans="1:20" s="50" customFormat="1" ht="23.25" customHeight="1">
      <c r="A867" s="224" t="s">
        <v>726</v>
      </c>
      <c r="B867" s="224" t="s">
        <v>787</v>
      </c>
      <c r="C867" s="69" t="s">
        <v>20</v>
      </c>
      <c r="D867" s="39" t="s">
        <v>98</v>
      </c>
      <c r="E867" s="39" t="s">
        <v>103</v>
      </c>
      <c r="F867" s="39" t="s">
        <v>124</v>
      </c>
      <c r="G867" s="39"/>
      <c r="H867" s="64">
        <f>H869</f>
        <v>27.757</v>
      </c>
      <c r="I867" s="64">
        <f>I869</f>
        <v>18</v>
      </c>
      <c r="J867" s="64">
        <f aca="true" t="shared" si="290" ref="J867:R867">J869</f>
        <v>50</v>
      </c>
      <c r="K867" s="64">
        <f t="shared" si="290"/>
        <v>9.7575</v>
      </c>
      <c r="L867" s="64">
        <f t="shared" si="290"/>
        <v>50</v>
      </c>
      <c r="M867" s="64">
        <f t="shared" si="290"/>
        <v>9.7575</v>
      </c>
      <c r="N867" s="64">
        <f t="shared" si="290"/>
        <v>50</v>
      </c>
      <c r="O867" s="64">
        <f t="shared" si="290"/>
        <v>15.7575</v>
      </c>
      <c r="P867" s="64">
        <f t="shared" si="290"/>
        <v>50</v>
      </c>
      <c r="Q867" s="64">
        <f t="shared" si="290"/>
        <v>36.6875</v>
      </c>
      <c r="R867" s="64">
        <f t="shared" si="290"/>
        <v>50</v>
      </c>
      <c r="S867" s="31">
        <f t="shared" si="267"/>
        <v>50</v>
      </c>
      <c r="T867" s="38"/>
    </row>
    <row r="868" spans="1:20" s="50" customFormat="1" ht="12.75">
      <c r="A868" s="225"/>
      <c r="B868" s="225"/>
      <c r="C868" s="67" t="s">
        <v>29</v>
      </c>
      <c r="D868" s="49"/>
      <c r="E868" s="49"/>
      <c r="F868" s="49"/>
      <c r="G868" s="49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31"/>
      <c r="T868" s="38"/>
    </row>
    <row r="869" spans="1:21" s="50" customFormat="1" ht="22.5">
      <c r="A869" s="226"/>
      <c r="B869" s="226"/>
      <c r="C869" s="67" t="s">
        <v>107</v>
      </c>
      <c r="D869" s="49"/>
      <c r="E869" s="49"/>
      <c r="F869" s="49"/>
      <c r="G869" s="49" t="s">
        <v>101</v>
      </c>
      <c r="H869" s="65">
        <v>27.757</v>
      </c>
      <c r="I869" s="65">
        <v>18</v>
      </c>
      <c r="J869" s="65">
        <v>50</v>
      </c>
      <c r="K869" s="65">
        <v>9.7575</v>
      </c>
      <c r="L869" s="65">
        <v>50</v>
      </c>
      <c r="M869" s="65">
        <v>9.7575</v>
      </c>
      <c r="N869" s="65">
        <v>50</v>
      </c>
      <c r="O869" s="65">
        <v>15.7575</v>
      </c>
      <c r="P869" s="65">
        <v>50</v>
      </c>
      <c r="Q869" s="65">
        <v>36.6875</v>
      </c>
      <c r="R869" s="65">
        <v>50</v>
      </c>
      <c r="S869" s="31">
        <f t="shared" si="267"/>
        <v>50</v>
      </c>
      <c r="T869" s="38"/>
      <c r="U869" s="50">
        <v>2</v>
      </c>
    </row>
    <row r="870" spans="1:20" s="50" customFormat="1" ht="22.5">
      <c r="A870" s="224" t="s">
        <v>727</v>
      </c>
      <c r="B870" s="224" t="s">
        <v>959</v>
      </c>
      <c r="C870" s="67" t="s">
        <v>20</v>
      </c>
      <c r="D870" s="39" t="s">
        <v>98</v>
      </c>
      <c r="E870" s="39" t="s">
        <v>103</v>
      </c>
      <c r="F870" s="39" t="s">
        <v>958</v>
      </c>
      <c r="G870" s="39"/>
      <c r="H870" s="64">
        <f>H872</f>
        <v>0</v>
      </c>
      <c r="I870" s="64">
        <f>I872</f>
        <v>0</v>
      </c>
      <c r="J870" s="64">
        <f aca="true" t="shared" si="291" ref="J870:R870">J872</f>
        <v>0</v>
      </c>
      <c r="K870" s="64">
        <f t="shared" si="291"/>
        <v>0</v>
      </c>
      <c r="L870" s="64">
        <f t="shared" si="291"/>
        <v>0</v>
      </c>
      <c r="M870" s="64">
        <f t="shared" si="291"/>
        <v>0</v>
      </c>
      <c r="N870" s="64">
        <f t="shared" si="291"/>
        <v>0</v>
      </c>
      <c r="O870" s="64">
        <f t="shared" si="291"/>
        <v>0</v>
      </c>
      <c r="P870" s="64">
        <f t="shared" si="291"/>
        <v>0</v>
      </c>
      <c r="Q870" s="64">
        <f t="shared" si="291"/>
        <v>0</v>
      </c>
      <c r="R870" s="64">
        <f t="shared" si="291"/>
        <v>200</v>
      </c>
      <c r="S870" s="31">
        <f>R870</f>
        <v>200</v>
      </c>
      <c r="T870" s="38"/>
    </row>
    <row r="871" spans="1:20" s="50" customFormat="1" ht="12.75">
      <c r="A871" s="225"/>
      <c r="B871" s="225"/>
      <c r="C871" s="67" t="s">
        <v>29</v>
      </c>
      <c r="D871" s="49"/>
      <c r="E871" s="49"/>
      <c r="F871" s="49"/>
      <c r="G871" s="49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31"/>
      <c r="T871" s="38"/>
    </row>
    <row r="872" spans="1:20" s="50" customFormat="1" ht="22.5">
      <c r="A872" s="226"/>
      <c r="B872" s="226"/>
      <c r="C872" s="67" t="s">
        <v>107</v>
      </c>
      <c r="D872" s="49"/>
      <c r="E872" s="49"/>
      <c r="F872" s="49"/>
      <c r="G872" s="49" t="s">
        <v>101</v>
      </c>
      <c r="H872" s="65">
        <v>0</v>
      </c>
      <c r="I872" s="65">
        <v>0</v>
      </c>
      <c r="J872" s="65">
        <v>0</v>
      </c>
      <c r="K872" s="65">
        <v>0</v>
      </c>
      <c r="L872" s="65">
        <v>0</v>
      </c>
      <c r="M872" s="65">
        <v>0</v>
      </c>
      <c r="N872" s="65">
        <v>0</v>
      </c>
      <c r="O872" s="65">
        <v>0</v>
      </c>
      <c r="P872" s="65">
        <v>0</v>
      </c>
      <c r="Q872" s="65">
        <v>0</v>
      </c>
      <c r="R872" s="65">
        <v>200</v>
      </c>
      <c r="S872" s="31">
        <f>R872</f>
        <v>200</v>
      </c>
      <c r="T872" s="38"/>
    </row>
    <row r="873" spans="1:21" s="50" customFormat="1" ht="22.5">
      <c r="A873" s="224" t="s">
        <v>987</v>
      </c>
      <c r="B873" s="224" t="s">
        <v>788</v>
      </c>
      <c r="C873" s="67" t="s">
        <v>20</v>
      </c>
      <c r="D873" s="39" t="s">
        <v>98</v>
      </c>
      <c r="E873" s="39" t="s">
        <v>103</v>
      </c>
      <c r="F873" s="39" t="s">
        <v>624</v>
      </c>
      <c r="G873" s="39"/>
      <c r="H873" s="64">
        <f>H875</f>
        <v>102.934</v>
      </c>
      <c r="I873" s="64">
        <f>I875</f>
        <v>76.513</v>
      </c>
      <c r="J873" s="64">
        <f aca="true" t="shared" si="292" ref="J873:R873">J875</f>
        <v>500</v>
      </c>
      <c r="K873" s="64">
        <f t="shared" si="292"/>
        <v>26.42044</v>
      </c>
      <c r="L873" s="64">
        <f t="shared" si="292"/>
        <v>500</v>
      </c>
      <c r="M873" s="64">
        <f t="shared" si="292"/>
        <v>51.42044</v>
      </c>
      <c r="N873" s="64">
        <f t="shared" si="292"/>
        <v>500</v>
      </c>
      <c r="O873" s="64">
        <f t="shared" si="292"/>
        <v>51.42044</v>
      </c>
      <c r="P873" s="64">
        <f t="shared" si="292"/>
        <v>228.52721</v>
      </c>
      <c r="Q873" s="64">
        <f t="shared" si="292"/>
        <v>228.52721</v>
      </c>
      <c r="R873" s="64">
        <f t="shared" si="292"/>
        <v>500</v>
      </c>
      <c r="S873" s="31">
        <f t="shared" si="267"/>
        <v>500</v>
      </c>
      <c r="T873" s="38"/>
      <c r="U873" s="50">
        <v>1</v>
      </c>
    </row>
    <row r="874" spans="1:20" s="50" customFormat="1" ht="12.75">
      <c r="A874" s="225"/>
      <c r="B874" s="225"/>
      <c r="C874" s="67" t="s">
        <v>29</v>
      </c>
      <c r="D874" s="49"/>
      <c r="E874" s="49"/>
      <c r="F874" s="49"/>
      <c r="G874" s="49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31"/>
      <c r="T874" s="38"/>
    </row>
    <row r="875" spans="1:20" s="50" customFormat="1" ht="22.5">
      <c r="A875" s="226"/>
      <c r="B875" s="226"/>
      <c r="C875" s="67" t="s">
        <v>107</v>
      </c>
      <c r="D875" s="49"/>
      <c r="E875" s="49"/>
      <c r="F875" s="49"/>
      <c r="G875" s="49" t="s">
        <v>101</v>
      </c>
      <c r="H875" s="65">
        <v>102.934</v>
      </c>
      <c r="I875" s="65">
        <v>76.513</v>
      </c>
      <c r="J875" s="65">
        <v>500</v>
      </c>
      <c r="K875" s="65">
        <v>26.42044</v>
      </c>
      <c r="L875" s="65">
        <v>500</v>
      </c>
      <c r="M875" s="65">
        <v>51.42044</v>
      </c>
      <c r="N875" s="65">
        <v>500</v>
      </c>
      <c r="O875" s="65">
        <v>51.42044</v>
      </c>
      <c r="P875" s="65">
        <v>228.52721</v>
      </c>
      <c r="Q875" s="65">
        <v>228.52721</v>
      </c>
      <c r="R875" s="65">
        <v>500</v>
      </c>
      <c r="S875" s="31">
        <f aca="true" t="shared" si="293" ref="S875:S905">R875</f>
        <v>500</v>
      </c>
      <c r="T875" s="38"/>
    </row>
    <row r="876" spans="1:20" s="42" customFormat="1" ht="21">
      <c r="A876" s="245" t="s">
        <v>32</v>
      </c>
      <c r="B876" s="245" t="s">
        <v>865</v>
      </c>
      <c r="C876" s="69" t="s">
        <v>20</v>
      </c>
      <c r="D876" s="89"/>
      <c r="E876" s="89"/>
      <c r="F876" s="89"/>
      <c r="G876" s="89"/>
      <c r="H876" s="78">
        <f>H878</f>
        <v>26905.362</v>
      </c>
      <c r="I876" s="78">
        <f>I878</f>
        <v>26861.002</v>
      </c>
      <c r="J876" s="78" t="s">
        <v>75</v>
      </c>
      <c r="K876" s="78" t="s">
        <v>75</v>
      </c>
      <c r="L876" s="78" t="s">
        <v>75</v>
      </c>
      <c r="M876" s="78" t="s">
        <v>75</v>
      </c>
      <c r="N876" s="78" t="s">
        <v>75</v>
      </c>
      <c r="O876" s="78" t="s">
        <v>75</v>
      </c>
      <c r="P876" s="78" t="s">
        <v>75</v>
      </c>
      <c r="Q876" s="78" t="s">
        <v>75</v>
      </c>
      <c r="R876" s="78" t="s">
        <v>75</v>
      </c>
      <c r="S876" s="31" t="str">
        <f t="shared" si="293"/>
        <v>х</v>
      </c>
      <c r="T876" s="89"/>
    </row>
    <row r="877" spans="1:20" s="50" customFormat="1" ht="12.75">
      <c r="A877" s="245"/>
      <c r="B877" s="245"/>
      <c r="C877" s="69" t="s">
        <v>29</v>
      </c>
      <c r="D877" s="89"/>
      <c r="E877" s="89"/>
      <c r="F877" s="89"/>
      <c r="G877" s="89"/>
      <c r="H877" s="78"/>
      <c r="I877" s="78"/>
      <c r="J877" s="79"/>
      <c r="K877" s="79"/>
      <c r="L877" s="79"/>
      <c r="M877" s="79"/>
      <c r="N877" s="79"/>
      <c r="O877" s="79"/>
      <c r="P877" s="79"/>
      <c r="Q877" s="79"/>
      <c r="R877" s="79"/>
      <c r="S877" s="31"/>
      <c r="T877" s="89"/>
    </row>
    <row r="878" spans="1:20" s="50" customFormat="1" ht="52.5">
      <c r="A878" s="245"/>
      <c r="B878" s="245"/>
      <c r="C878" s="69" t="s">
        <v>626</v>
      </c>
      <c r="D878" s="89">
        <v>147</v>
      </c>
      <c r="E878" s="89" t="s">
        <v>86</v>
      </c>
      <c r="F878" s="89" t="s">
        <v>86</v>
      </c>
      <c r="G878" s="89" t="s">
        <v>86</v>
      </c>
      <c r="H878" s="78">
        <f>H879+H888+H897</f>
        <v>26905.362</v>
      </c>
      <c r="I878" s="78">
        <f>I879+I888+I897</f>
        <v>26861.002</v>
      </c>
      <c r="J878" s="78" t="s">
        <v>75</v>
      </c>
      <c r="K878" s="78" t="s">
        <v>75</v>
      </c>
      <c r="L878" s="78" t="s">
        <v>75</v>
      </c>
      <c r="M878" s="78" t="s">
        <v>75</v>
      </c>
      <c r="N878" s="78" t="s">
        <v>75</v>
      </c>
      <c r="O878" s="78" t="s">
        <v>75</v>
      </c>
      <c r="P878" s="78" t="s">
        <v>75</v>
      </c>
      <c r="Q878" s="78" t="s">
        <v>75</v>
      </c>
      <c r="R878" s="78" t="s">
        <v>75</v>
      </c>
      <c r="S878" s="31" t="str">
        <f t="shared" si="293"/>
        <v>х</v>
      </c>
      <c r="T878" s="89"/>
    </row>
    <row r="879" spans="1:20" s="155" customFormat="1" ht="24.75" customHeight="1">
      <c r="A879" s="245" t="s">
        <v>23</v>
      </c>
      <c r="B879" s="253" t="s">
        <v>866</v>
      </c>
      <c r="C879" s="69" t="s">
        <v>20</v>
      </c>
      <c r="D879" s="89"/>
      <c r="E879" s="89"/>
      <c r="F879" s="89"/>
      <c r="G879" s="89"/>
      <c r="H879" s="78">
        <f>H881</f>
        <v>909.153</v>
      </c>
      <c r="I879" s="78">
        <f>I881</f>
        <v>909.153</v>
      </c>
      <c r="J879" s="79" t="s">
        <v>75</v>
      </c>
      <c r="K879" s="79" t="s">
        <v>75</v>
      </c>
      <c r="L879" s="79" t="s">
        <v>75</v>
      </c>
      <c r="M879" s="79" t="s">
        <v>75</v>
      </c>
      <c r="N879" s="79" t="s">
        <v>75</v>
      </c>
      <c r="O879" s="79" t="s">
        <v>75</v>
      </c>
      <c r="P879" s="79" t="s">
        <v>75</v>
      </c>
      <c r="Q879" s="79" t="s">
        <v>75</v>
      </c>
      <c r="R879" s="79" t="s">
        <v>75</v>
      </c>
      <c r="S879" s="31" t="str">
        <f t="shared" si="293"/>
        <v>х</v>
      </c>
      <c r="T879" s="85"/>
    </row>
    <row r="880" spans="1:20" s="50" customFormat="1" ht="12.75">
      <c r="A880" s="245"/>
      <c r="B880" s="253"/>
      <c r="C880" s="69" t="s">
        <v>29</v>
      </c>
      <c r="D880" s="89"/>
      <c r="E880" s="89"/>
      <c r="F880" s="89"/>
      <c r="G880" s="89"/>
      <c r="H880" s="78"/>
      <c r="I880" s="78"/>
      <c r="J880" s="79"/>
      <c r="K880" s="79"/>
      <c r="L880" s="79"/>
      <c r="M880" s="79"/>
      <c r="N880" s="79"/>
      <c r="O880" s="79"/>
      <c r="P880" s="79"/>
      <c r="Q880" s="79"/>
      <c r="R880" s="79"/>
      <c r="S880" s="31"/>
      <c r="T880" s="85"/>
    </row>
    <row r="881" spans="1:20" s="50" customFormat="1" ht="52.5">
      <c r="A881" s="245"/>
      <c r="B881" s="253"/>
      <c r="C881" s="69" t="s">
        <v>626</v>
      </c>
      <c r="D881" s="89">
        <v>147</v>
      </c>
      <c r="E881" s="89" t="s">
        <v>86</v>
      </c>
      <c r="F881" s="89" t="s">
        <v>86</v>
      </c>
      <c r="G881" s="89" t="s">
        <v>86</v>
      </c>
      <c r="H881" s="78">
        <f>H884+H887</f>
        <v>909.153</v>
      </c>
      <c r="I881" s="78">
        <f>I884+I887</f>
        <v>909.153</v>
      </c>
      <c r="J881" s="79" t="s">
        <v>75</v>
      </c>
      <c r="K881" s="79" t="s">
        <v>75</v>
      </c>
      <c r="L881" s="79" t="s">
        <v>75</v>
      </c>
      <c r="M881" s="79" t="s">
        <v>75</v>
      </c>
      <c r="N881" s="79" t="s">
        <v>75</v>
      </c>
      <c r="O881" s="79" t="s">
        <v>75</v>
      </c>
      <c r="P881" s="79" t="s">
        <v>75</v>
      </c>
      <c r="Q881" s="79" t="s">
        <v>75</v>
      </c>
      <c r="R881" s="79" t="s">
        <v>75</v>
      </c>
      <c r="S881" s="31" t="str">
        <f t="shared" si="293"/>
        <v>х</v>
      </c>
      <c r="T881" s="85"/>
    </row>
    <row r="882" spans="1:20" s="50" customFormat="1" ht="22.5">
      <c r="A882" s="253" t="s">
        <v>299</v>
      </c>
      <c r="B882" s="253" t="s">
        <v>627</v>
      </c>
      <c r="C882" s="67" t="s">
        <v>20</v>
      </c>
      <c r="D882" s="85">
        <v>147</v>
      </c>
      <c r="E882" s="85">
        <v>1001</v>
      </c>
      <c r="F882" s="85">
        <v>210082010</v>
      </c>
      <c r="G882" s="85"/>
      <c r="H882" s="79">
        <f>H884</f>
        <v>711.153</v>
      </c>
      <c r="I882" s="79">
        <f>I884</f>
        <v>711.153</v>
      </c>
      <c r="J882" s="79" t="s">
        <v>75</v>
      </c>
      <c r="K882" s="79" t="s">
        <v>75</v>
      </c>
      <c r="L882" s="79" t="s">
        <v>75</v>
      </c>
      <c r="M882" s="79" t="s">
        <v>75</v>
      </c>
      <c r="N882" s="79" t="s">
        <v>75</v>
      </c>
      <c r="O882" s="79" t="s">
        <v>75</v>
      </c>
      <c r="P882" s="79" t="s">
        <v>75</v>
      </c>
      <c r="Q882" s="79" t="s">
        <v>75</v>
      </c>
      <c r="R882" s="79" t="s">
        <v>75</v>
      </c>
      <c r="S882" s="31" t="str">
        <f t="shared" si="293"/>
        <v>х</v>
      </c>
      <c r="T882" s="85"/>
    </row>
    <row r="883" spans="1:20" s="50" customFormat="1" ht="12.75">
      <c r="A883" s="253"/>
      <c r="B883" s="253"/>
      <c r="C883" s="67" t="s">
        <v>29</v>
      </c>
      <c r="D883" s="85"/>
      <c r="E883" s="85"/>
      <c r="F883" s="85"/>
      <c r="G883" s="85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31"/>
      <c r="T883" s="85"/>
    </row>
    <row r="884" spans="1:20" s="50" customFormat="1" ht="27" customHeight="1">
      <c r="A884" s="253"/>
      <c r="B884" s="253"/>
      <c r="C884" s="67" t="s">
        <v>626</v>
      </c>
      <c r="D884" s="85"/>
      <c r="E884" s="85"/>
      <c r="F884" s="85"/>
      <c r="G884" s="85">
        <v>312</v>
      </c>
      <c r="H884" s="79">
        <v>711.153</v>
      </c>
      <c r="I884" s="79">
        <v>711.153</v>
      </c>
      <c r="J884" s="79" t="s">
        <v>75</v>
      </c>
      <c r="K884" s="79" t="s">
        <v>75</v>
      </c>
      <c r="L884" s="79" t="s">
        <v>75</v>
      </c>
      <c r="M884" s="79" t="s">
        <v>75</v>
      </c>
      <c r="N884" s="79" t="s">
        <v>75</v>
      </c>
      <c r="O884" s="79" t="s">
        <v>75</v>
      </c>
      <c r="P884" s="79" t="s">
        <v>75</v>
      </c>
      <c r="Q884" s="79" t="s">
        <v>75</v>
      </c>
      <c r="R884" s="79" t="s">
        <v>75</v>
      </c>
      <c r="S884" s="31" t="str">
        <f t="shared" si="293"/>
        <v>х</v>
      </c>
      <c r="T884" s="85"/>
    </row>
    <row r="885" spans="1:20" s="50" customFormat="1" ht="22.5">
      <c r="A885" s="253" t="s">
        <v>244</v>
      </c>
      <c r="B885" s="253" t="s">
        <v>628</v>
      </c>
      <c r="C885" s="67" t="s">
        <v>20</v>
      </c>
      <c r="D885" s="85">
        <v>147</v>
      </c>
      <c r="E885" s="85">
        <v>1003</v>
      </c>
      <c r="F885" s="85">
        <v>210006400</v>
      </c>
      <c r="G885" s="85"/>
      <c r="H885" s="79">
        <f>H887</f>
        <v>198</v>
      </c>
      <c r="I885" s="79">
        <f>I887</f>
        <v>198</v>
      </c>
      <c r="J885" s="79" t="s">
        <v>75</v>
      </c>
      <c r="K885" s="79" t="s">
        <v>75</v>
      </c>
      <c r="L885" s="79" t="s">
        <v>75</v>
      </c>
      <c r="M885" s="79" t="s">
        <v>75</v>
      </c>
      <c r="N885" s="79" t="s">
        <v>75</v>
      </c>
      <c r="O885" s="79" t="s">
        <v>75</v>
      </c>
      <c r="P885" s="79" t="s">
        <v>75</v>
      </c>
      <c r="Q885" s="79" t="s">
        <v>75</v>
      </c>
      <c r="R885" s="79" t="s">
        <v>75</v>
      </c>
      <c r="S885" s="31" t="str">
        <f t="shared" si="293"/>
        <v>х</v>
      </c>
      <c r="T885" s="85"/>
    </row>
    <row r="886" spans="1:20" s="50" customFormat="1" ht="12.75">
      <c r="A886" s="253"/>
      <c r="B886" s="253"/>
      <c r="C886" s="67" t="s">
        <v>29</v>
      </c>
      <c r="D886" s="85"/>
      <c r="E886" s="85"/>
      <c r="F886" s="85"/>
      <c r="G886" s="85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31"/>
      <c r="T886" s="85"/>
    </row>
    <row r="887" spans="1:20" s="50" customFormat="1" ht="27" customHeight="1">
      <c r="A887" s="253"/>
      <c r="B887" s="253"/>
      <c r="C887" s="67" t="s">
        <v>626</v>
      </c>
      <c r="D887" s="85"/>
      <c r="E887" s="85"/>
      <c r="F887" s="85"/>
      <c r="G887" s="85">
        <v>244</v>
      </c>
      <c r="H887" s="79">
        <v>198</v>
      </c>
      <c r="I887" s="79">
        <v>198</v>
      </c>
      <c r="J887" s="79" t="s">
        <v>75</v>
      </c>
      <c r="K887" s="79" t="s">
        <v>75</v>
      </c>
      <c r="L887" s="79" t="s">
        <v>75</v>
      </c>
      <c r="M887" s="79" t="s">
        <v>75</v>
      </c>
      <c r="N887" s="79" t="s">
        <v>75</v>
      </c>
      <c r="O887" s="79" t="s">
        <v>75</v>
      </c>
      <c r="P887" s="79" t="s">
        <v>75</v>
      </c>
      <c r="Q887" s="79" t="s">
        <v>75</v>
      </c>
      <c r="R887" s="79" t="s">
        <v>75</v>
      </c>
      <c r="S887" s="31" t="str">
        <f t="shared" si="293"/>
        <v>х</v>
      </c>
      <c r="T887" s="85"/>
    </row>
    <row r="888" spans="1:20" s="50" customFormat="1" ht="21">
      <c r="A888" s="245" t="s">
        <v>37</v>
      </c>
      <c r="B888" s="253" t="s">
        <v>867</v>
      </c>
      <c r="C888" s="69" t="s">
        <v>20</v>
      </c>
      <c r="D888" s="89"/>
      <c r="E888" s="89"/>
      <c r="F888" s="89"/>
      <c r="G888" s="89"/>
      <c r="H888" s="78">
        <f>H890</f>
        <v>16951.259000000002</v>
      </c>
      <c r="I888" s="78">
        <f>I890</f>
        <v>16951.259000000002</v>
      </c>
      <c r="J888" s="79" t="s">
        <v>75</v>
      </c>
      <c r="K888" s="79" t="s">
        <v>75</v>
      </c>
      <c r="L888" s="79" t="s">
        <v>75</v>
      </c>
      <c r="M888" s="79" t="s">
        <v>75</v>
      </c>
      <c r="N888" s="79" t="s">
        <v>75</v>
      </c>
      <c r="O888" s="79" t="s">
        <v>75</v>
      </c>
      <c r="P888" s="79" t="s">
        <v>75</v>
      </c>
      <c r="Q888" s="79" t="s">
        <v>75</v>
      </c>
      <c r="R888" s="79" t="s">
        <v>75</v>
      </c>
      <c r="S888" s="31" t="str">
        <f t="shared" si="293"/>
        <v>х</v>
      </c>
      <c r="T888" s="85"/>
    </row>
    <row r="889" spans="1:20" s="50" customFormat="1" ht="12.75">
      <c r="A889" s="245"/>
      <c r="B889" s="245"/>
      <c r="C889" s="69" t="s">
        <v>29</v>
      </c>
      <c r="D889" s="89"/>
      <c r="E889" s="89"/>
      <c r="F889" s="89"/>
      <c r="G889" s="89"/>
      <c r="H889" s="78"/>
      <c r="I889" s="78"/>
      <c r="J889" s="79"/>
      <c r="K889" s="79"/>
      <c r="L889" s="79"/>
      <c r="M889" s="79"/>
      <c r="N889" s="79"/>
      <c r="O889" s="79"/>
      <c r="P889" s="79"/>
      <c r="Q889" s="79"/>
      <c r="R889" s="79"/>
      <c r="S889" s="31"/>
      <c r="T889" s="85"/>
    </row>
    <row r="890" spans="1:20" s="50" customFormat="1" ht="52.5">
      <c r="A890" s="245"/>
      <c r="B890" s="245"/>
      <c r="C890" s="69" t="s">
        <v>626</v>
      </c>
      <c r="D890" s="89">
        <v>147</v>
      </c>
      <c r="E890" s="89" t="s">
        <v>86</v>
      </c>
      <c r="F890" s="89" t="s">
        <v>86</v>
      </c>
      <c r="G890" s="89" t="s">
        <v>86</v>
      </c>
      <c r="H890" s="78">
        <f>H891+H894</f>
        <v>16951.259000000002</v>
      </c>
      <c r="I890" s="78">
        <f>I891+I894</f>
        <v>16951.259000000002</v>
      </c>
      <c r="J890" s="79" t="s">
        <v>75</v>
      </c>
      <c r="K890" s="79" t="s">
        <v>75</v>
      </c>
      <c r="L890" s="79" t="s">
        <v>75</v>
      </c>
      <c r="M890" s="79" t="s">
        <v>75</v>
      </c>
      <c r="N890" s="79" t="s">
        <v>75</v>
      </c>
      <c r="O890" s="79" t="s">
        <v>75</v>
      </c>
      <c r="P890" s="79" t="s">
        <v>75</v>
      </c>
      <c r="Q890" s="79" t="s">
        <v>75</v>
      </c>
      <c r="R890" s="79" t="s">
        <v>75</v>
      </c>
      <c r="S890" s="31" t="str">
        <f t="shared" si="293"/>
        <v>х</v>
      </c>
      <c r="T890" s="79"/>
    </row>
    <row r="891" spans="1:20" s="50" customFormat="1" ht="22.5" customHeight="1">
      <c r="A891" s="224" t="s">
        <v>172</v>
      </c>
      <c r="B891" s="224" t="s">
        <v>632</v>
      </c>
      <c r="C891" s="67" t="s">
        <v>20</v>
      </c>
      <c r="D891" s="85">
        <v>147</v>
      </c>
      <c r="E891" s="85">
        <v>1002</v>
      </c>
      <c r="F891" s="49" t="s">
        <v>629</v>
      </c>
      <c r="G891" s="85"/>
      <c r="H891" s="79">
        <f>H893</f>
        <v>15469.26</v>
      </c>
      <c r="I891" s="79">
        <f>I893</f>
        <v>15469.26</v>
      </c>
      <c r="J891" s="79" t="s">
        <v>75</v>
      </c>
      <c r="K891" s="79" t="s">
        <v>75</v>
      </c>
      <c r="L891" s="79" t="s">
        <v>75</v>
      </c>
      <c r="M891" s="79" t="s">
        <v>75</v>
      </c>
      <c r="N891" s="79" t="s">
        <v>75</v>
      </c>
      <c r="O891" s="79" t="s">
        <v>75</v>
      </c>
      <c r="P891" s="79" t="s">
        <v>75</v>
      </c>
      <c r="Q891" s="79" t="s">
        <v>75</v>
      </c>
      <c r="R891" s="79" t="s">
        <v>75</v>
      </c>
      <c r="S891" s="31" t="str">
        <f t="shared" si="293"/>
        <v>х</v>
      </c>
      <c r="T891" s="79"/>
    </row>
    <row r="892" spans="1:20" s="50" customFormat="1" ht="12.75">
      <c r="A892" s="225"/>
      <c r="B892" s="225"/>
      <c r="C892" s="67" t="s">
        <v>29</v>
      </c>
      <c r="D892" s="85"/>
      <c r="E892" s="85"/>
      <c r="F892" s="48"/>
      <c r="G892" s="85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31"/>
      <c r="T892" s="79"/>
    </row>
    <row r="893" spans="1:20" s="50" customFormat="1" ht="18.75" customHeight="1">
      <c r="A893" s="226"/>
      <c r="B893" s="226"/>
      <c r="C893" s="98" t="s">
        <v>626</v>
      </c>
      <c r="D893" s="252"/>
      <c r="E893" s="252"/>
      <c r="F893" s="49" t="s">
        <v>629</v>
      </c>
      <c r="G893" s="38">
        <v>611</v>
      </c>
      <c r="H893" s="79">
        <v>15469.26</v>
      </c>
      <c r="I893" s="79">
        <v>15469.26</v>
      </c>
      <c r="J893" s="79" t="s">
        <v>75</v>
      </c>
      <c r="K893" s="79" t="s">
        <v>75</v>
      </c>
      <c r="L893" s="79" t="s">
        <v>75</v>
      </c>
      <c r="M893" s="79" t="s">
        <v>75</v>
      </c>
      <c r="N893" s="79" t="s">
        <v>75</v>
      </c>
      <c r="O893" s="79" t="s">
        <v>75</v>
      </c>
      <c r="P893" s="79" t="s">
        <v>75</v>
      </c>
      <c r="Q893" s="79" t="s">
        <v>75</v>
      </c>
      <c r="R893" s="79" t="s">
        <v>75</v>
      </c>
      <c r="S893" s="31" t="str">
        <f t="shared" si="293"/>
        <v>х</v>
      </c>
      <c r="T893" s="79"/>
    </row>
    <row r="894" spans="1:20" s="50" customFormat="1" ht="22.5">
      <c r="A894" s="224" t="s">
        <v>607</v>
      </c>
      <c r="B894" s="224" t="s">
        <v>633</v>
      </c>
      <c r="C894" s="67" t="s">
        <v>20</v>
      </c>
      <c r="D894" s="85">
        <v>147</v>
      </c>
      <c r="E894" s="85">
        <v>1002</v>
      </c>
      <c r="F894" s="49" t="s">
        <v>630</v>
      </c>
      <c r="G894" s="85"/>
      <c r="H894" s="79">
        <f>H896</f>
        <v>1481.999</v>
      </c>
      <c r="I894" s="79">
        <f>I896</f>
        <v>1481.999</v>
      </c>
      <c r="J894" s="79" t="s">
        <v>75</v>
      </c>
      <c r="K894" s="79" t="s">
        <v>75</v>
      </c>
      <c r="L894" s="79" t="s">
        <v>75</v>
      </c>
      <c r="M894" s="79" t="s">
        <v>75</v>
      </c>
      <c r="N894" s="79" t="s">
        <v>75</v>
      </c>
      <c r="O894" s="79" t="s">
        <v>75</v>
      </c>
      <c r="P894" s="79" t="s">
        <v>75</v>
      </c>
      <c r="Q894" s="79" t="s">
        <v>75</v>
      </c>
      <c r="R894" s="79" t="s">
        <v>75</v>
      </c>
      <c r="S894" s="31" t="str">
        <f t="shared" si="293"/>
        <v>х</v>
      </c>
      <c r="T894" s="79"/>
    </row>
    <row r="895" spans="1:20" s="50" customFormat="1" ht="12.75">
      <c r="A895" s="225"/>
      <c r="B895" s="225"/>
      <c r="C895" s="67" t="s">
        <v>29</v>
      </c>
      <c r="D895" s="85"/>
      <c r="E895" s="85"/>
      <c r="F895" s="48"/>
      <c r="G895" s="85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31"/>
      <c r="T895" s="79"/>
    </row>
    <row r="896" spans="1:20" s="50" customFormat="1" ht="18.75" customHeight="1">
      <c r="A896" s="226"/>
      <c r="B896" s="226"/>
      <c r="C896" s="98" t="s">
        <v>626</v>
      </c>
      <c r="D896" s="189"/>
      <c r="E896" s="189"/>
      <c r="F896" s="49"/>
      <c r="G896" s="38">
        <v>612</v>
      </c>
      <c r="H896" s="79">
        <v>1481.999</v>
      </c>
      <c r="I896" s="79">
        <v>1481.999</v>
      </c>
      <c r="J896" s="79" t="s">
        <v>75</v>
      </c>
      <c r="K896" s="79" t="s">
        <v>75</v>
      </c>
      <c r="L896" s="79" t="s">
        <v>75</v>
      </c>
      <c r="M896" s="79" t="s">
        <v>75</v>
      </c>
      <c r="N896" s="79" t="s">
        <v>75</v>
      </c>
      <c r="O896" s="79" t="s">
        <v>75</v>
      </c>
      <c r="P896" s="79" t="s">
        <v>75</v>
      </c>
      <c r="Q896" s="79" t="s">
        <v>75</v>
      </c>
      <c r="R896" s="79" t="s">
        <v>75</v>
      </c>
      <c r="S896" s="31" t="str">
        <f t="shared" si="293"/>
        <v>х</v>
      </c>
      <c r="T896" s="79"/>
    </row>
    <row r="897" spans="1:20" s="50" customFormat="1" ht="21">
      <c r="A897" s="245" t="s">
        <v>66</v>
      </c>
      <c r="B897" s="253" t="s">
        <v>868</v>
      </c>
      <c r="C897" s="69" t="s">
        <v>20</v>
      </c>
      <c r="D897" s="89"/>
      <c r="E897" s="89"/>
      <c r="F897" s="89"/>
      <c r="G897" s="89"/>
      <c r="H897" s="78">
        <f>H899</f>
        <v>9044.95</v>
      </c>
      <c r="I897" s="78">
        <f>I899</f>
        <v>9000.59</v>
      </c>
      <c r="J897" s="79" t="s">
        <v>75</v>
      </c>
      <c r="K897" s="79" t="s">
        <v>75</v>
      </c>
      <c r="L897" s="79" t="s">
        <v>75</v>
      </c>
      <c r="M897" s="79" t="s">
        <v>75</v>
      </c>
      <c r="N897" s="79" t="s">
        <v>75</v>
      </c>
      <c r="O897" s="79" t="s">
        <v>75</v>
      </c>
      <c r="P897" s="79" t="s">
        <v>75</v>
      </c>
      <c r="Q897" s="79" t="s">
        <v>75</v>
      </c>
      <c r="R897" s="79" t="s">
        <v>75</v>
      </c>
      <c r="S897" s="31" t="str">
        <f t="shared" si="293"/>
        <v>х</v>
      </c>
      <c r="T897" s="79"/>
    </row>
    <row r="898" spans="1:20" s="50" customFormat="1" ht="12.75">
      <c r="A898" s="245"/>
      <c r="B898" s="253"/>
      <c r="C898" s="69" t="s">
        <v>29</v>
      </c>
      <c r="D898" s="89"/>
      <c r="E898" s="89"/>
      <c r="F898" s="89"/>
      <c r="G898" s="89"/>
      <c r="H898" s="78"/>
      <c r="I898" s="78"/>
      <c r="J898" s="79"/>
      <c r="K898" s="79"/>
      <c r="L898" s="79"/>
      <c r="M898" s="79"/>
      <c r="N898" s="79"/>
      <c r="O898" s="79"/>
      <c r="P898" s="79"/>
      <c r="Q898" s="79"/>
      <c r="R898" s="79"/>
      <c r="S898" s="31"/>
      <c r="T898" s="85"/>
    </row>
    <row r="899" spans="1:20" s="50" customFormat="1" ht="52.5">
      <c r="A899" s="245"/>
      <c r="B899" s="253"/>
      <c r="C899" s="69" t="s">
        <v>626</v>
      </c>
      <c r="D899" s="89">
        <v>147</v>
      </c>
      <c r="E899" s="89" t="s">
        <v>86</v>
      </c>
      <c r="F899" s="89" t="s">
        <v>86</v>
      </c>
      <c r="G899" s="89" t="s">
        <v>86</v>
      </c>
      <c r="H899" s="78">
        <f>H900</f>
        <v>9044.95</v>
      </c>
      <c r="I899" s="78">
        <f>I900</f>
        <v>9000.59</v>
      </c>
      <c r="J899" s="79" t="s">
        <v>75</v>
      </c>
      <c r="K899" s="79" t="s">
        <v>75</v>
      </c>
      <c r="L899" s="79" t="s">
        <v>75</v>
      </c>
      <c r="M899" s="79" t="s">
        <v>75</v>
      </c>
      <c r="N899" s="79" t="s">
        <v>75</v>
      </c>
      <c r="O899" s="79" t="s">
        <v>75</v>
      </c>
      <c r="P899" s="79" t="s">
        <v>75</v>
      </c>
      <c r="Q899" s="79" t="s">
        <v>75</v>
      </c>
      <c r="R899" s="79" t="s">
        <v>75</v>
      </c>
      <c r="S899" s="31" t="str">
        <f t="shared" si="293"/>
        <v>х</v>
      </c>
      <c r="T899" s="85"/>
    </row>
    <row r="900" spans="1:20" s="50" customFormat="1" ht="22.5" customHeight="1">
      <c r="A900" s="224" t="s">
        <v>299</v>
      </c>
      <c r="B900" s="224" t="s">
        <v>634</v>
      </c>
      <c r="C900" s="67" t="s">
        <v>20</v>
      </c>
      <c r="D900" s="85">
        <v>147</v>
      </c>
      <c r="E900" s="85">
        <v>1006</v>
      </c>
      <c r="F900" s="48" t="s">
        <v>631</v>
      </c>
      <c r="G900" s="85"/>
      <c r="H900" s="79">
        <f>H902+H903+H904+H905</f>
        <v>9044.95</v>
      </c>
      <c r="I900" s="79">
        <f>I902+I903+I904+I905</f>
        <v>9000.59</v>
      </c>
      <c r="J900" s="79" t="s">
        <v>75</v>
      </c>
      <c r="K900" s="79" t="s">
        <v>75</v>
      </c>
      <c r="L900" s="79" t="s">
        <v>75</v>
      </c>
      <c r="M900" s="79" t="s">
        <v>75</v>
      </c>
      <c r="N900" s="79" t="s">
        <v>75</v>
      </c>
      <c r="O900" s="79" t="s">
        <v>75</v>
      </c>
      <c r="P900" s="79" t="s">
        <v>75</v>
      </c>
      <c r="Q900" s="79" t="s">
        <v>75</v>
      </c>
      <c r="R900" s="79" t="s">
        <v>75</v>
      </c>
      <c r="S900" s="31" t="str">
        <f t="shared" si="293"/>
        <v>х</v>
      </c>
      <c r="T900" s="85"/>
    </row>
    <row r="901" spans="1:20" s="50" customFormat="1" ht="12.75">
      <c r="A901" s="225"/>
      <c r="B901" s="225"/>
      <c r="C901" s="67" t="s">
        <v>29</v>
      </c>
      <c r="D901" s="85"/>
      <c r="E901" s="85"/>
      <c r="F901" s="48"/>
      <c r="G901" s="85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31"/>
      <c r="T901" s="85"/>
    </row>
    <row r="902" spans="1:20" s="50" customFormat="1" ht="12.75" customHeight="1">
      <c r="A902" s="225"/>
      <c r="B902" s="225"/>
      <c r="C902" s="222" t="s">
        <v>626</v>
      </c>
      <c r="D902" s="252"/>
      <c r="E902" s="252"/>
      <c r="F902" s="232"/>
      <c r="G902" s="38">
        <v>121</v>
      </c>
      <c r="H902" s="79">
        <v>6389.85</v>
      </c>
      <c r="I902" s="79">
        <v>6389.85</v>
      </c>
      <c r="J902" s="79" t="s">
        <v>75</v>
      </c>
      <c r="K902" s="79" t="s">
        <v>75</v>
      </c>
      <c r="L902" s="79" t="s">
        <v>75</v>
      </c>
      <c r="M902" s="79" t="s">
        <v>75</v>
      </c>
      <c r="N902" s="79" t="s">
        <v>75</v>
      </c>
      <c r="O902" s="79" t="s">
        <v>75</v>
      </c>
      <c r="P902" s="79" t="s">
        <v>75</v>
      </c>
      <c r="Q902" s="79" t="s">
        <v>75</v>
      </c>
      <c r="R902" s="79" t="s">
        <v>75</v>
      </c>
      <c r="S902" s="31" t="str">
        <f t="shared" si="293"/>
        <v>х</v>
      </c>
      <c r="T902" s="85"/>
    </row>
    <row r="903" spans="1:20" s="50" customFormat="1" ht="12.75">
      <c r="A903" s="225"/>
      <c r="B903" s="225"/>
      <c r="C903" s="229"/>
      <c r="D903" s="252"/>
      <c r="E903" s="252"/>
      <c r="F903" s="232"/>
      <c r="G903" s="38">
        <v>122</v>
      </c>
      <c r="H903" s="79">
        <v>0.5</v>
      </c>
      <c r="I903" s="79">
        <v>0.5</v>
      </c>
      <c r="J903" s="79" t="s">
        <v>75</v>
      </c>
      <c r="K903" s="79" t="s">
        <v>75</v>
      </c>
      <c r="L903" s="79" t="s">
        <v>75</v>
      </c>
      <c r="M903" s="79" t="s">
        <v>75</v>
      </c>
      <c r="N903" s="79" t="s">
        <v>75</v>
      </c>
      <c r="O903" s="79" t="s">
        <v>75</v>
      </c>
      <c r="P903" s="79" t="s">
        <v>75</v>
      </c>
      <c r="Q903" s="79" t="s">
        <v>75</v>
      </c>
      <c r="R903" s="79" t="s">
        <v>75</v>
      </c>
      <c r="S903" s="31" t="str">
        <f t="shared" si="293"/>
        <v>х</v>
      </c>
      <c r="T903" s="85"/>
    </row>
    <row r="904" spans="1:20" s="50" customFormat="1" ht="12.75">
      <c r="A904" s="225"/>
      <c r="B904" s="225"/>
      <c r="C904" s="229"/>
      <c r="D904" s="252"/>
      <c r="E904" s="252"/>
      <c r="F904" s="232"/>
      <c r="G904" s="38">
        <v>129</v>
      </c>
      <c r="H904" s="79">
        <v>1914.4</v>
      </c>
      <c r="I904" s="79">
        <v>1914.44</v>
      </c>
      <c r="J904" s="79" t="s">
        <v>75</v>
      </c>
      <c r="K904" s="79" t="s">
        <v>75</v>
      </c>
      <c r="L904" s="79" t="s">
        <v>75</v>
      </c>
      <c r="M904" s="79" t="s">
        <v>75</v>
      </c>
      <c r="N904" s="79" t="s">
        <v>75</v>
      </c>
      <c r="O904" s="79" t="s">
        <v>75</v>
      </c>
      <c r="P904" s="79" t="s">
        <v>75</v>
      </c>
      <c r="Q904" s="79" t="s">
        <v>75</v>
      </c>
      <c r="R904" s="79" t="s">
        <v>75</v>
      </c>
      <c r="S904" s="31" t="str">
        <f t="shared" si="293"/>
        <v>х</v>
      </c>
      <c r="T904" s="85"/>
    </row>
    <row r="905" spans="1:20" s="50" customFormat="1" ht="12.75">
      <c r="A905" s="226"/>
      <c r="B905" s="226"/>
      <c r="C905" s="223"/>
      <c r="D905" s="252"/>
      <c r="E905" s="252"/>
      <c r="F905" s="232"/>
      <c r="G905" s="38">
        <v>244</v>
      </c>
      <c r="H905" s="79">
        <v>740.2</v>
      </c>
      <c r="I905" s="79">
        <v>695.8</v>
      </c>
      <c r="J905" s="79" t="s">
        <v>75</v>
      </c>
      <c r="K905" s="79" t="s">
        <v>75</v>
      </c>
      <c r="L905" s="79" t="s">
        <v>75</v>
      </c>
      <c r="M905" s="79" t="s">
        <v>75</v>
      </c>
      <c r="N905" s="79" t="s">
        <v>75</v>
      </c>
      <c r="O905" s="79" t="s">
        <v>75</v>
      </c>
      <c r="P905" s="79" t="s">
        <v>75</v>
      </c>
      <c r="Q905" s="79" t="s">
        <v>75</v>
      </c>
      <c r="R905" s="79" t="s">
        <v>75</v>
      </c>
      <c r="S905" s="31" t="str">
        <f t="shared" si="293"/>
        <v>х</v>
      </c>
      <c r="T905" s="85"/>
    </row>
    <row r="906" spans="1:20" s="184" customFormat="1" ht="12.75">
      <c r="A906" s="277" t="s">
        <v>559</v>
      </c>
      <c r="B906" s="277"/>
      <c r="C906" s="277"/>
      <c r="D906" s="277"/>
      <c r="E906" s="277"/>
      <c r="F906" s="277"/>
      <c r="G906" s="277"/>
      <c r="H906" s="82">
        <f>H861+H818+H803+H775+H757+H729+H717+H659+H628+H523+H511+H484+H407+H10+H876</f>
        <v>934198.9859900002</v>
      </c>
      <c r="I906" s="82">
        <f>I861+I818+I803+I775+I757+I729+I717+I659+I628+I523+I511+I484+I407+I10+I876</f>
        <v>928333.4809900001</v>
      </c>
      <c r="J906" s="82">
        <f aca="true" t="shared" si="294" ref="J906:Q906">J861+J818+J803+J775+J757+J729+J717+J659+J628+J523+J511+J484+J407+J10</f>
        <v>984294.1532000002</v>
      </c>
      <c r="K906" s="82">
        <f t="shared" si="294"/>
        <v>181194.27568000002</v>
      </c>
      <c r="L906" s="82">
        <f t="shared" si="294"/>
        <v>1054113.4822</v>
      </c>
      <c r="M906" s="82">
        <f t="shared" si="294"/>
        <v>441745.50648999994</v>
      </c>
      <c r="N906" s="82">
        <f t="shared" si="294"/>
        <v>1071666.8606799997</v>
      </c>
      <c r="O906" s="82">
        <f t="shared" si="294"/>
        <v>664616.08905</v>
      </c>
      <c r="P906" s="82">
        <f t="shared" si="294"/>
        <v>1074225.09014</v>
      </c>
      <c r="Q906" s="82">
        <f t="shared" si="294"/>
        <v>1042656.07223</v>
      </c>
      <c r="R906" s="82">
        <f>R861+R818+R803+R775+R757+R729+R717+R659+R628+R523+R511+R484+R407+R10+R398</f>
        <v>1019164.2999999998</v>
      </c>
      <c r="S906" s="82">
        <f>R906</f>
        <v>1019164.2999999998</v>
      </c>
      <c r="T906" s="90"/>
    </row>
    <row r="907" spans="6:19" ht="12.75">
      <c r="F907" s="57"/>
      <c r="G907" s="57"/>
      <c r="H907" s="80"/>
      <c r="I907" s="80"/>
      <c r="J907" s="81"/>
      <c r="K907" s="81"/>
      <c r="L907" s="80"/>
      <c r="M907" s="80"/>
      <c r="N907" s="80"/>
      <c r="O907" s="80"/>
      <c r="P907" s="80"/>
      <c r="Q907" s="80"/>
      <c r="R907" s="80"/>
      <c r="S907" s="80"/>
    </row>
    <row r="908" spans="8:19" ht="12.75">
      <c r="H908" s="80"/>
      <c r="I908" s="80"/>
      <c r="J908" s="83"/>
      <c r="K908" s="83"/>
      <c r="L908" s="83"/>
      <c r="M908" s="83"/>
      <c r="N908" s="83"/>
      <c r="O908" s="83"/>
      <c r="P908" s="83"/>
      <c r="Q908" s="83"/>
      <c r="R908" s="80"/>
      <c r="S908" s="80"/>
    </row>
    <row r="909" spans="8:19" ht="12.75"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</row>
  </sheetData>
  <sheetProtection/>
  <mergeCells count="800">
    <mergeCell ref="A275:A277"/>
    <mergeCell ref="B275:B277"/>
    <mergeCell ref="A267:A271"/>
    <mergeCell ref="A244:A246"/>
    <mergeCell ref="B244:B246"/>
    <mergeCell ref="A263:A266"/>
    <mergeCell ref="B263:B266"/>
    <mergeCell ref="A247:A249"/>
    <mergeCell ref="B247:B249"/>
    <mergeCell ref="A257:A259"/>
    <mergeCell ref="E174:E175"/>
    <mergeCell ref="D174:D175"/>
    <mergeCell ref="C174:C175"/>
    <mergeCell ref="C182:C183"/>
    <mergeCell ref="D161:D162"/>
    <mergeCell ref="E161:E162"/>
    <mergeCell ref="F126:F130"/>
    <mergeCell ref="E108:E111"/>
    <mergeCell ref="B96:B98"/>
    <mergeCell ref="A96:A98"/>
    <mergeCell ref="E50:E51"/>
    <mergeCell ref="F50:F51"/>
    <mergeCell ref="D101:D105"/>
    <mergeCell ref="D114:D116"/>
    <mergeCell ref="F78:F82"/>
    <mergeCell ref="C50:C51"/>
    <mergeCell ref="F161:F162"/>
    <mergeCell ref="E269:E271"/>
    <mergeCell ref="D269:D271"/>
    <mergeCell ref="F182:F183"/>
    <mergeCell ref="E182:E183"/>
    <mergeCell ref="D182:D183"/>
    <mergeCell ref="F174:F175"/>
    <mergeCell ref="D190:D191"/>
    <mergeCell ref="D194:D196"/>
    <mergeCell ref="E190:E191"/>
    <mergeCell ref="F595:F596"/>
    <mergeCell ref="E595:E596"/>
    <mergeCell ref="D595:D596"/>
    <mergeCell ref="C595:C596"/>
    <mergeCell ref="F269:F271"/>
    <mergeCell ref="D579:D580"/>
    <mergeCell ref="F367:F370"/>
    <mergeCell ref="C367:C370"/>
    <mergeCell ref="D367:D370"/>
    <mergeCell ref="C373:C374"/>
    <mergeCell ref="F792:F794"/>
    <mergeCell ref="C682:C683"/>
    <mergeCell ref="B717:B719"/>
    <mergeCell ref="F639:F640"/>
    <mergeCell ref="F119:F123"/>
    <mergeCell ref="E119:E123"/>
    <mergeCell ref="C305:C307"/>
    <mergeCell ref="E265:E266"/>
    <mergeCell ref="F139:F146"/>
    <mergeCell ref="E792:E794"/>
    <mergeCell ref="E848:E849"/>
    <mergeCell ref="F848:F849"/>
    <mergeCell ref="A846:A849"/>
    <mergeCell ref="B846:B849"/>
    <mergeCell ref="C848:C849"/>
    <mergeCell ref="D848:D849"/>
    <mergeCell ref="F859:F860"/>
    <mergeCell ref="E859:E860"/>
    <mergeCell ref="D859:D860"/>
    <mergeCell ref="C859:C860"/>
    <mergeCell ref="F852:F856"/>
    <mergeCell ref="E852:E856"/>
    <mergeCell ref="D852:D856"/>
    <mergeCell ref="C852:C856"/>
    <mergeCell ref="B857:B860"/>
    <mergeCell ref="A850:A856"/>
    <mergeCell ref="B850:B856"/>
    <mergeCell ref="A818:A820"/>
    <mergeCell ref="A821:A823"/>
    <mergeCell ref="A824:A826"/>
    <mergeCell ref="B821:B823"/>
    <mergeCell ref="A827:A829"/>
    <mergeCell ref="A839:A841"/>
    <mergeCell ref="B830:B832"/>
    <mergeCell ref="D415:D416"/>
    <mergeCell ref="B281:B283"/>
    <mergeCell ref="B293:B298"/>
    <mergeCell ref="A293:A298"/>
    <mergeCell ref="A355:A360"/>
    <mergeCell ref="A417:A420"/>
    <mergeCell ref="A395:A397"/>
    <mergeCell ref="B395:B397"/>
    <mergeCell ref="A365:A370"/>
    <mergeCell ref="B172:B175"/>
    <mergeCell ref="A253:A256"/>
    <mergeCell ref="B209:B211"/>
    <mergeCell ref="B257:B259"/>
    <mergeCell ref="B212:B214"/>
    <mergeCell ref="C255:C256"/>
    <mergeCell ref="C190:C191"/>
    <mergeCell ref="B76:B82"/>
    <mergeCell ref="B83:B87"/>
    <mergeCell ref="B62:B64"/>
    <mergeCell ref="B166:B168"/>
    <mergeCell ref="B92:B95"/>
    <mergeCell ref="C101:C105"/>
    <mergeCell ref="C114:C116"/>
    <mergeCell ref="B156:B158"/>
    <mergeCell ref="B106:B111"/>
    <mergeCell ref="F23:F24"/>
    <mergeCell ref="A260:A262"/>
    <mergeCell ref="B260:B262"/>
    <mergeCell ref="A278:A280"/>
    <mergeCell ref="B278:B280"/>
    <mergeCell ref="D46:D47"/>
    <mergeCell ref="E46:E47"/>
    <mergeCell ref="A172:A175"/>
    <mergeCell ref="A73:A75"/>
    <mergeCell ref="A21:A24"/>
    <mergeCell ref="B21:B24"/>
    <mergeCell ref="C23:C24"/>
    <mergeCell ref="D23:D24"/>
    <mergeCell ref="C94:C95"/>
    <mergeCell ref="C36:C37"/>
    <mergeCell ref="A38:A40"/>
    <mergeCell ref="B38:B40"/>
    <mergeCell ref="D50:D51"/>
    <mergeCell ref="C59:C61"/>
    <mergeCell ref="A92:A95"/>
    <mergeCell ref="B150:B152"/>
    <mergeCell ref="A212:A214"/>
    <mergeCell ref="A200:A202"/>
    <mergeCell ref="B200:B202"/>
    <mergeCell ref="A209:A211"/>
    <mergeCell ref="B197:B199"/>
    <mergeCell ref="A180:A183"/>
    <mergeCell ref="A137:A146"/>
    <mergeCell ref="B159:B162"/>
    <mergeCell ref="D265:D266"/>
    <mergeCell ref="B203:B205"/>
    <mergeCell ref="A272:A274"/>
    <mergeCell ref="B272:B274"/>
    <mergeCell ref="A238:A240"/>
    <mergeCell ref="B238:B240"/>
    <mergeCell ref="C265:C266"/>
    <mergeCell ref="F445:F446"/>
    <mergeCell ref="D363:D364"/>
    <mergeCell ref="D351:D354"/>
    <mergeCell ref="D441:D442"/>
    <mergeCell ref="E445:E446"/>
    <mergeCell ref="F67:F69"/>
    <mergeCell ref="D384:D388"/>
    <mergeCell ref="E377:E381"/>
    <mergeCell ref="F186:F187"/>
    <mergeCell ref="F377:F381"/>
    <mergeCell ref="A232:A237"/>
    <mergeCell ref="A197:A199"/>
    <mergeCell ref="A443:A446"/>
    <mergeCell ref="B398:B400"/>
    <mergeCell ref="A203:A205"/>
    <mergeCell ref="A192:A196"/>
    <mergeCell ref="A281:A283"/>
    <mergeCell ref="A250:A252"/>
    <mergeCell ref="B250:B252"/>
    <mergeCell ref="A229:A231"/>
    <mergeCell ref="F133:F136"/>
    <mergeCell ref="A159:A162"/>
    <mergeCell ref="B112:B116"/>
    <mergeCell ref="A117:A123"/>
    <mergeCell ref="A131:A136"/>
    <mergeCell ref="A184:A187"/>
    <mergeCell ref="C139:C146"/>
    <mergeCell ref="C133:C136"/>
    <mergeCell ref="B180:B183"/>
    <mergeCell ref="A156:A158"/>
    <mergeCell ref="A906:G906"/>
    <mergeCell ref="B124:B130"/>
    <mergeCell ref="A124:A130"/>
    <mergeCell ref="C126:C130"/>
    <mergeCell ref="B253:B256"/>
    <mergeCell ref="B267:B271"/>
    <mergeCell ref="C415:C416"/>
    <mergeCell ref="B421:B423"/>
    <mergeCell ref="A382:A388"/>
    <mergeCell ref="B407:B409"/>
    <mergeCell ref="D373:D374"/>
    <mergeCell ref="D377:D381"/>
    <mergeCell ref="B401:B403"/>
    <mergeCell ref="C347:C348"/>
    <mergeCell ref="D347:D348"/>
    <mergeCell ref="A361:A364"/>
    <mergeCell ref="A349:A354"/>
    <mergeCell ref="A404:A406"/>
    <mergeCell ref="A413:A416"/>
    <mergeCell ref="B427:B429"/>
    <mergeCell ref="B375:B381"/>
    <mergeCell ref="A407:A409"/>
    <mergeCell ref="A424:A426"/>
    <mergeCell ref="A389:A391"/>
    <mergeCell ref="A398:A400"/>
    <mergeCell ref="B410:B412"/>
    <mergeCell ref="A401:A403"/>
    <mergeCell ref="B303:B307"/>
    <mergeCell ref="B361:B364"/>
    <mergeCell ref="B325:B327"/>
    <mergeCell ref="C351:C354"/>
    <mergeCell ref="B308:B310"/>
    <mergeCell ref="C340:C341"/>
    <mergeCell ref="C322:C324"/>
    <mergeCell ref="B355:B360"/>
    <mergeCell ref="C363:C364"/>
    <mergeCell ref="B345:B348"/>
    <mergeCell ref="D340:D341"/>
    <mergeCell ref="A342:A344"/>
    <mergeCell ref="B382:B388"/>
    <mergeCell ref="B331:B333"/>
    <mergeCell ref="A345:A348"/>
    <mergeCell ref="A371:A374"/>
    <mergeCell ref="A375:A381"/>
    <mergeCell ref="B371:B374"/>
    <mergeCell ref="B365:B370"/>
    <mergeCell ref="A331:A333"/>
    <mergeCell ref="A317:A319"/>
    <mergeCell ref="B314:B316"/>
    <mergeCell ref="A311:A313"/>
    <mergeCell ref="B311:B313"/>
    <mergeCell ref="A325:A327"/>
    <mergeCell ref="A328:A330"/>
    <mergeCell ref="B328:B330"/>
    <mergeCell ref="B320:B324"/>
    <mergeCell ref="E36:E37"/>
    <mergeCell ref="F46:F47"/>
    <mergeCell ref="B131:B136"/>
    <mergeCell ref="D78:D82"/>
    <mergeCell ref="C119:C123"/>
    <mergeCell ref="D94:D95"/>
    <mergeCell ref="D36:D37"/>
    <mergeCell ref="E59:E61"/>
    <mergeCell ref="F59:F61"/>
    <mergeCell ref="B99:B105"/>
    <mergeCell ref="F178:F179"/>
    <mergeCell ref="E305:E307"/>
    <mergeCell ref="C32:C33"/>
    <mergeCell ref="D32:D33"/>
    <mergeCell ref="F190:F191"/>
    <mergeCell ref="F36:F37"/>
    <mergeCell ref="F265:F266"/>
    <mergeCell ref="D67:D69"/>
    <mergeCell ref="F101:F105"/>
    <mergeCell ref="F32:F33"/>
    <mergeCell ref="F301:F302"/>
    <mergeCell ref="E186:E187"/>
    <mergeCell ref="E194:E196"/>
    <mergeCell ref="F305:F307"/>
    <mergeCell ref="F295:F298"/>
    <mergeCell ref="F373:F374"/>
    <mergeCell ref="F194:F196"/>
    <mergeCell ref="E367:E370"/>
    <mergeCell ref="E18:E20"/>
    <mergeCell ref="F18:F20"/>
    <mergeCell ref="E178:E179"/>
    <mergeCell ref="E133:E136"/>
    <mergeCell ref="E101:E105"/>
    <mergeCell ref="E67:E69"/>
    <mergeCell ref="E23:E24"/>
    <mergeCell ref="E114:E116"/>
    <mergeCell ref="E78:E82"/>
    <mergeCell ref="F27:F29"/>
    <mergeCell ref="F449:F453"/>
    <mergeCell ref="F340:F341"/>
    <mergeCell ref="F336:F337"/>
    <mergeCell ref="F362:F364"/>
    <mergeCell ref="F351:F354"/>
    <mergeCell ref="E363:E364"/>
    <mergeCell ref="E351:E354"/>
    <mergeCell ref="F347:F348"/>
    <mergeCell ref="E347:E348"/>
    <mergeCell ref="E373:E374"/>
    <mergeCell ref="B781:B783"/>
    <mergeCell ref="F384:F388"/>
    <mergeCell ref="E384:E388"/>
    <mergeCell ref="C384:C388"/>
    <mergeCell ref="B474:B477"/>
    <mergeCell ref="B413:B416"/>
    <mergeCell ref="B404:B406"/>
    <mergeCell ref="F476:F477"/>
    <mergeCell ref="F462:F463"/>
    <mergeCell ref="F419:F420"/>
    <mergeCell ref="B833:B835"/>
    <mergeCell ref="B839:B841"/>
    <mergeCell ref="B812:B814"/>
    <mergeCell ref="A833:A835"/>
    <mergeCell ref="B824:B826"/>
    <mergeCell ref="A830:A832"/>
    <mergeCell ref="B818:B820"/>
    <mergeCell ref="B732:B737"/>
    <mergeCell ref="A550:A556"/>
    <mergeCell ref="B827:B829"/>
    <mergeCell ref="A338:A341"/>
    <mergeCell ref="B338:B341"/>
    <mergeCell ref="A410:A412"/>
    <mergeCell ref="B436:B438"/>
    <mergeCell ref="A726:A728"/>
    <mergeCell ref="A557:A559"/>
    <mergeCell ref="B587:B589"/>
    <mergeCell ref="A732:A737"/>
    <mergeCell ref="A803:A805"/>
    <mergeCell ref="A815:A817"/>
    <mergeCell ref="A308:A310"/>
    <mergeCell ref="A653:A658"/>
    <mergeCell ref="A757:A759"/>
    <mergeCell ref="A320:A324"/>
    <mergeCell ref="A314:A316"/>
    <mergeCell ref="A766:A768"/>
    <mergeCell ref="A778:A780"/>
    <mergeCell ref="B25:B29"/>
    <mergeCell ref="B169:B171"/>
    <mergeCell ref="A99:A105"/>
    <mergeCell ref="A153:A155"/>
    <mergeCell ref="A163:A165"/>
    <mergeCell ref="A76:A82"/>
    <mergeCell ref="A166:A168"/>
    <mergeCell ref="A25:A29"/>
    <mergeCell ref="B30:B33"/>
    <mergeCell ref="A62:A64"/>
    <mergeCell ref="A70:A72"/>
    <mergeCell ref="A41:A43"/>
    <mergeCell ref="B41:B43"/>
    <mergeCell ref="A48:A51"/>
    <mergeCell ref="A44:A47"/>
    <mergeCell ref="B70:B72"/>
    <mergeCell ref="A65:A69"/>
    <mergeCell ref="B44:B47"/>
    <mergeCell ref="B48:B51"/>
    <mergeCell ref="B65:B69"/>
    <mergeCell ref="A106:A111"/>
    <mergeCell ref="A112:A116"/>
    <mergeCell ref="D18:D20"/>
    <mergeCell ref="D301:D302"/>
    <mergeCell ref="D178:D179"/>
    <mergeCell ref="D295:D298"/>
    <mergeCell ref="D119:D123"/>
    <mergeCell ref="D59:D61"/>
    <mergeCell ref="A83:A87"/>
    <mergeCell ref="A150:A152"/>
    <mergeCell ref="G7:G9"/>
    <mergeCell ref="N8:O8"/>
    <mergeCell ref="P8:Q8"/>
    <mergeCell ref="F7:F9"/>
    <mergeCell ref="H7:I8"/>
    <mergeCell ref="J8:K8"/>
    <mergeCell ref="J7:Q7"/>
    <mergeCell ref="L8:M8"/>
    <mergeCell ref="A4:T4"/>
    <mergeCell ref="H6:S6"/>
    <mergeCell ref="T6:T9"/>
    <mergeCell ref="R7:S8"/>
    <mergeCell ref="C6:C9"/>
    <mergeCell ref="B6:B9"/>
    <mergeCell ref="D7:D9"/>
    <mergeCell ref="A6:A9"/>
    <mergeCell ref="D6:G6"/>
    <mergeCell ref="E7:E9"/>
    <mergeCell ref="A10:A12"/>
    <mergeCell ref="A13:A15"/>
    <mergeCell ref="B10:B12"/>
    <mergeCell ref="B13:B15"/>
    <mergeCell ref="A57:A61"/>
    <mergeCell ref="B57:B61"/>
    <mergeCell ref="A52:A56"/>
    <mergeCell ref="B52:B56"/>
    <mergeCell ref="A16:A20"/>
    <mergeCell ref="B16:B20"/>
    <mergeCell ref="A30:A33"/>
    <mergeCell ref="A34:A37"/>
    <mergeCell ref="D108:D111"/>
    <mergeCell ref="D126:D130"/>
    <mergeCell ref="F85:F87"/>
    <mergeCell ref="E85:E87"/>
    <mergeCell ref="D85:D87"/>
    <mergeCell ref="F114:F116"/>
    <mergeCell ref="F90:F91"/>
    <mergeCell ref="F94:F95"/>
    <mergeCell ref="E94:E95"/>
    <mergeCell ref="D90:D91"/>
    <mergeCell ref="C18:C20"/>
    <mergeCell ref="C27:C29"/>
    <mergeCell ref="C54:C56"/>
    <mergeCell ref="C78:C82"/>
    <mergeCell ref="E90:E91"/>
    <mergeCell ref="D27:D29"/>
    <mergeCell ref="E27:E29"/>
    <mergeCell ref="E32:E33"/>
    <mergeCell ref="B137:B146"/>
    <mergeCell ref="C85:C87"/>
    <mergeCell ref="B117:B123"/>
    <mergeCell ref="B88:B91"/>
    <mergeCell ref="C46:C47"/>
    <mergeCell ref="B34:B37"/>
    <mergeCell ref="C90:C91"/>
    <mergeCell ref="C108:C111"/>
    <mergeCell ref="B73:B75"/>
    <mergeCell ref="C67:C69"/>
    <mergeCell ref="E126:E130"/>
    <mergeCell ref="E234:E237"/>
    <mergeCell ref="C295:C298"/>
    <mergeCell ref="C269:C271"/>
    <mergeCell ref="D234:D237"/>
    <mergeCell ref="E336:E337"/>
    <mergeCell ref="E220:E222"/>
    <mergeCell ref="E139:E146"/>
    <mergeCell ref="D133:D136"/>
    <mergeCell ref="D225:D228"/>
    <mergeCell ref="F220:F222"/>
    <mergeCell ref="D336:D337"/>
    <mergeCell ref="D139:D146"/>
    <mergeCell ref="F234:F237"/>
    <mergeCell ref="F225:F228"/>
    <mergeCell ref="C336:C337"/>
    <mergeCell ref="C234:C237"/>
    <mergeCell ref="E301:E302"/>
    <mergeCell ref="C225:C228"/>
    <mergeCell ref="C161:C162"/>
    <mergeCell ref="F108:F111"/>
    <mergeCell ref="A729:A731"/>
    <mergeCell ref="A526:A528"/>
    <mergeCell ref="A529:A531"/>
    <mergeCell ref="A538:A540"/>
    <mergeCell ref="A622:A624"/>
    <mergeCell ref="B538:B540"/>
    <mergeCell ref="A590:A592"/>
    <mergeCell ref="A541:A543"/>
    <mergeCell ref="A567:A570"/>
    <mergeCell ref="F800:F802"/>
    <mergeCell ref="E800:E802"/>
    <mergeCell ref="A790:A794"/>
    <mergeCell ref="B790:B794"/>
    <mergeCell ref="A741:A743"/>
    <mergeCell ref="B766:B768"/>
    <mergeCell ref="B772:B774"/>
    <mergeCell ref="B795:B797"/>
    <mergeCell ref="C792:C794"/>
    <mergeCell ref="D792:D794"/>
    <mergeCell ref="D800:D802"/>
    <mergeCell ref="B784:B786"/>
    <mergeCell ref="C800:C802"/>
    <mergeCell ref="A784:A786"/>
    <mergeCell ref="A798:A802"/>
    <mergeCell ref="A795:A797"/>
    <mergeCell ref="B798:B802"/>
    <mergeCell ref="A787:A789"/>
    <mergeCell ref="A708:A710"/>
    <mergeCell ref="B671:B673"/>
    <mergeCell ref="A604:A606"/>
    <mergeCell ref="A677:A679"/>
    <mergeCell ref="A650:A652"/>
    <mergeCell ref="A668:A670"/>
    <mergeCell ref="A659:A661"/>
    <mergeCell ref="A613:A615"/>
    <mergeCell ref="A775:A777"/>
    <mergeCell ref="B775:B777"/>
    <mergeCell ref="B744:B746"/>
    <mergeCell ref="A769:A771"/>
    <mergeCell ref="B581:B583"/>
    <mergeCell ref="A584:A586"/>
    <mergeCell ref="B628:B630"/>
    <mergeCell ref="B604:B606"/>
    <mergeCell ref="A674:A676"/>
    <mergeCell ref="A687:A689"/>
    <mergeCell ref="A644:A646"/>
    <mergeCell ref="B574:B576"/>
    <mergeCell ref="B590:B592"/>
    <mergeCell ref="B619:B621"/>
    <mergeCell ref="B593:B596"/>
    <mergeCell ref="B600:B603"/>
    <mergeCell ref="A593:A596"/>
    <mergeCell ref="A587:A589"/>
    <mergeCell ref="A607:A612"/>
    <mergeCell ref="A581:A583"/>
    <mergeCell ref="A574:A576"/>
    <mergeCell ref="A634:A636"/>
    <mergeCell ref="B634:B636"/>
    <mergeCell ref="A625:A627"/>
    <mergeCell ref="A600:A603"/>
    <mergeCell ref="B547:B549"/>
    <mergeCell ref="B641:B643"/>
    <mergeCell ref="A628:A630"/>
    <mergeCell ref="B637:B640"/>
    <mergeCell ref="B567:B570"/>
    <mergeCell ref="B584:B586"/>
    <mergeCell ref="A560:A562"/>
    <mergeCell ref="A571:A573"/>
    <mergeCell ref="B560:B562"/>
    <mergeCell ref="A637:A640"/>
    <mergeCell ref="A478:A480"/>
    <mergeCell ref="A460:A463"/>
    <mergeCell ref="A457:A459"/>
    <mergeCell ref="A430:A432"/>
    <mergeCell ref="A535:A537"/>
    <mergeCell ref="A547:A549"/>
    <mergeCell ref="A436:A438"/>
    <mergeCell ref="B523:B525"/>
    <mergeCell ref="B529:B531"/>
    <mergeCell ref="E579:E580"/>
    <mergeCell ref="A487:A489"/>
    <mergeCell ref="B430:B432"/>
    <mergeCell ref="A439:A442"/>
    <mergeCell ref="B439:B442"/>
    <mergeCell ref="B478:B480"/>
    <mergeCell ref="A471:A473"/>
    <mergeCell ref="A474:A477"/>
    <mergeCell ref="B622:B624"/>
    <mergeCell ref="B674:B676"/>
    <mergeCell ref="A631:A633"/>
    <mergeCell ref="B557:B559"/>
    <mergeCell ref="E552:E556"/>
    <mergeCell ref="A577:A580"/>
    <mergeCell ref="B550:B556"/>
    <mergeCell ref="B571:B573"/>
    <mergeCell ref="A616:A618"/>
    <mergeCell ref="B577:B580"/>
    <mergeCell ref="B690:B697"/>
    <mergeCell ref="B677:B679"/>
    <mergeCell ref="A698:A700"/>
    <mergeCell ref="B659:B661"/>
    <mergeCell ref="B625:B627"/>
    <mergeCell ref="B613:B615"/>
    <mergeCell ref="B668:B670"/>
    <mergeCell ref="A619:A621"/>
    <mergeCell ref="B687:B689"/>
    <mergeCell ref="A647:A649"/>
    <mergeCell ref="B723:B725"/>
    <mergeCell ref="B879:B881"/>
    <mergeCell ref="B705:B707"/>
    <mergeCell ref="A711:A713"/>
    <mergeCell ref="A705:A707"/>
    <mergeCell ref="B708:B710"/>
    <mergeCell ref="A744:A746"/>
    <mergeCell ref="B729:B731"/>
    <mergeCell ref="B757:B759"/>
    <mergeCell ref="A861:A863"/>
    <mergeCell ref="A867:A869"/>
    <mergeCell ref="B867:B869"/>
    <mergeCell ref="B873:B875"/>
    <mergeCell ref="A723:A725"/>
    <mergeCell ref="A717:A719"/>
    <mergeCell ref="A720:A722"/>
    <mergeCell ref="A806:A808"/>
    <mergeCell ref="B778:B780"/>
    <mergeCell ref="A857:A860"/>
    <mergeCell ref="A750:A752"/>
    <mergeCell ref="B711:B713"/>
    <mergeCell ref="A701:A704"/>
    <mergeCell ref="A836:A838"/>
    <mergeCell ref="B726:B728"/>
    <mergeCell ref="B720:B722"/>
    <mergeCell ref="B842:B845"/>
    <mergeCell ref="B769:B771"/>
    <mergeCell ref="A781:A783"/>
    <mergeCell ref="A738:A740"/>
    <mergeCell ref="B741:B743"/>
    <mergeCell ref="B806:B808"/>
    <mergeCell ref="B815:B817"/>
    <mergeCell ref="A809:A811"/>
    <mergeCell ref="B809:B811"/>
    <mergeCell ref="A772:A774"/>
    <mergeCell ref="B750:B752"/>
    <mergeCell ref="B760:B762"/>
    <mergeCell ref="A760:A762"/>
    <mergeCell ref="B763:B765"/>
    <mergeCell ref="A812:A814"/>
    <mergeCell ref="A885:A887"/>
    <mergeCell ref="B885:B887"/>
    <mergeCell ref="A873:A875"/>
    <mergeCell ref="A879:A881"/>
    <mergeCell ref="B836:B838"/>
    <mergeCell ref="B803:B805"/>
    <mergeCell ref="A882:A884"/>
    <mergeCell ref="B882:B884"/>
    <mergeCell ref="A864:A866"/>
    <mergeCell ref="B864:B866"/>
    <mergeCell ref="F734:F737"/>
    <mergeCell ref="C655:C658"/>
    <mergeCell ref="C734:C737"/>
    <mergeCell ref="D734:D737"/>
    <mergeCell ref="F655:F658"/>
    <mergeCell ref="F682:F683"/>
    <mergeCell ref="E682:E683"/>
    <mergeCell ref="D682:D683"/>
    <mergeCell ref="F692:F697"/>
    <mergeCell ref="E734:E737"/>
    <mergeCell ref="C301:C302"/>
    <mergeCell ref="A218:A222"/>
    <mergeCell ref="A299:A302"/>
    <mergeCell ref="B241:B243"/>
    <mergeCell ref="A284:A286"/>
    <mergeCell ref="B290:B292"/>
    <mergeCell ref="B284:B286"/>
    <mergeCell ref="B229:B231"/>
    <mergeCell ref="A290:A292"/>
    <mergeCell ref="B223:B228"/>
    <mergeCell ref="D220:D222"/>
    <mergeCell ref="C220:C222"/>
    <mergeCell ref="B218:B222"/>
    <mergeCell ref="D186:D187"/>
    <mergeCell ref="B153:B155"/>
    <mergeCell ref="A215:A217"/>
    <mergeCell ref="C194:C196"/>
    <mergeCell ref="A188:A191"/>
    <mergeCell ref="B206:B208"/>
    <mergeCell ref="B192:B196"/>
    <mergeCell ref="B349:B354"/>
    <mergeCell ref="B215:B217"/>
    <mergeCell ref="A147:A149"/>
    <mergeCell ref="B163:B165"/>
    <mergeCell ref="A241:A243"/>
    <mergeCell ref="A223:A228"/>
    <mergeCell ref="A287:A289"/>
    <mergeCell ref="A334:A337"/>
    <mergeCell ref="A303:A307"/>
    <mergeCell ref="B317:B319"/>
    <mergeCell ref="D476:D477"/>
    <mergeCell ref="F579:F580"/>
    <mergeCell ref="B232:B237"/>
    <mergeCell ref="B287:B289"/>
    <mergeCell ref="A88:A91"/>
    <mergeCell ref="C377:C381"/>
    <mergeCell ref="B184:B187"/>
    <mergeCell ref="C186:C187"/>
    <mergeCell ref="A169:A171"/>
    <mergeCell ref="A206:A208"/>
    <mergeCell ref="B299:B302"/>
    <mergeCell ref="B334:B337"/>
    <mergeCell ref="C441:C442"/>
    <mergeCell ref="F609:F612"/>
    <mergeCell ref="E609:E612"/>
    <mergeCell ref="D609:D612"/>
    <mergeCell ref="C609:C612"/>
    <mergeCell ref="B607:B612"/>
    <mergeCell ref="F552:F556"/>
    <mergeCell ref="F602:F603"/>
    <mergeCell ref="E340:E341"/>
    <mergeCell ref="B342:B344"/>
    <mergeCell ref="E225:E228"/>
    <mergeCell ref="D419:D420"/>
    <mergeCell ref="A176:A179"/>
    <mergeCell ref="A876:A878"/>
    <mergeCell ref="B876:B878"/>
    <mergeCell ref="A747:A749"/>
    <mergeCell ref="D305:D307"/>
    <mergeCell ref="A763:A765"/>
    <mergeCell ref="E415:E416"/>
    <mergeCell ref="C419:C420"/>
    <mergeCell ref="B471:B473"/>
    <mergeCell ref="B454:B456"/>
    <mergeCell ref="B447:B453"/>
    <mergeCell ref="B467:B470"/>
    <mergeCell ref="D449:D453"/>
    <mergeCell ref="B443:B446"/>
    <mergeCell ref="E462:E463"/>
    <mergeCell ref="C445:C446"/>
    <mergeCell ref="R1:V1"/>
    <mergeCell ref="B147:B149"/>
    <mergeCell ref="B188:B191"/>
    <mergeCell ref="B460:B463"/>
    <mergeCell ref="C469:C470"/>
    <mergeCell ref="B526:B528"/>
    <mergeCell ref="B424:B426"/>
    <mergeCell ref="E449:E453"/>
    <mergeCell ref="E476:E477"/>
    <mergeCell ref="E419:E420"/>
    <mergeCell ref="E602:E603"/>
    <mergeCell ref="D602:D603"/>
    <mergeCell ref="B616:B618"/>
    <mergeCell ref="B597:B599"/>
    <mergeCell ref="D469:D470"/>
    <mergeCell ref="B535:B537"/>
    <mergeCell ref="B541:B543"/>
    <mergeCell ref="C602:C603"/>
    <mergeCell ref="B520:B522"/>
    <mergeCell ref="D552:D556"/>
    <mergeCell ref="B714:B716"/>
    <mergeCell ref="B787:B789"/>
    <mergeCell ref="C552:C556"/>
    <mergeCell ref="B665:B667"/>
    <mergeCell ref="C579:C580"/>
    <mergeCell ref="C639:C640"/>
    <mergeCell ref="B738:B740"/>
    <mergeCell ref="B747:B749"/>
    <mergeCell ref="B631:B633"/>
    <mergeCell ref="B647:B649"/>
    <mergeCell ref="A842:A845"/>
    <mergeCell ref="B861:B863"/>
    <mergeCell ref="B684:B686"/>
    <mergeCell ref="B653:B658"/>
    <mergeCell ref="B650:B652"/>
    <mergeCell ref="B484:B486"/>
    <mergeCell ref="B753:B756"/>
    <mergeCell ref="A523:A525"/>
    <mergeCell ref="A563:A566"/>
    <mergeCell ref="B517:B519"/>
    <mergeCell ref="A888:A890"/>
    <mergeCell ref="A891:A893"/>
    <mergeCell ref="A597:A599"/>
    <mergeCell ref="A641:A643"/>
    <mergeCell ref="A714:A716"/>
    <mergeCell ref="A684:A686"/>
    <mergeCell ref="A753:A756"/>
    <mergeCell ref="A870:A872"/>
    <mergeCell ref="A662:A664"/>
    <mergeCell ref="A671:A673"/>
    <mergeCell ref="A900:A905"/>
    <mergeCell ref="A897:A899"/>
    <mergeCell ref="B897:B899"/>
    <mergeCell ref="D902:D905"/>
    <mergeCell ref="E902:E905"/>
    <mergeCell ref="B894:B896"/>
    <mergeCell ref="A894:A896"/>
    <mergeCell ref="F357:F360"/>
    <mergeCell ref="F469:F470"/>
    <mergeCell ref="E469:E470"/>
    <mergeCell ref="B900:B905"/>
    <mergeCell ref="B888:B890"/>
    <mergeCell ref="B644:B646"/>
    <mergeCell ref="B891:B893"/>
    <mergeCell ref="B563:B566"/>
    <mergeCell ref="F902:F905"/>
    <mergeCell ref="C902:C905"/>
    <mergeCell ref="E295:E298"/>
    <mergeCell ref="D357:D360"/>
    <mergeCell ref="E357:E360"/>
    <mergeCell ref="B389:B391"/>
    <mergeCell ref="D462:D463"/>
    <mergeCell ref="D445:D446"/>
    <mergeCell ref="B870:B872"/>
    <mergeCell ref="F415:F416"/>
    <mergeCell ref="A421:A423"/>
    <mergeCell ref="B457:B459"/>
    <mergeCell ref="A427:A429"/>
    <mergeCell ref="F54:F56"/>
    <mergeCell ref="E54:E56"/>
    <mergeCell ref="D54:D56"/>
    <mergeCell ref="E441:E442"/>
    <mergeCell ref="F441:F442"/>
    <mergeCell ref="C357:C360"/>
    <mergeCell ref="B176:B179"/>
    <mergeCell ref="A490:A492"/>
    <mergeCell ref="A484:A486"/>
    <mergeCell ref="A464:A466"/>
    <mergeCell ref="B464:B466"/>
    <mergeCell ref="A433:A435"/>
    <mergeCell ref="B433:B435"/>
    <mergeCell ref="A447:A453"/>
    <mergeCell ref="B490:B492"/>
    <mergeCell ref="A467:A470"/>
    <mergeCell ref="A454:A456"/>
    <mergeCell ref="B493:B495"/>
    <mergeCell ref="A499:A501"/>
    <mergeCell ref="B514:B516"/>
    <mergeCell ref="A514:A516"/>
    <mergeCell ref="A511:A513"/>
    <mergeCell ref="B511:B513"/>
    <mergeCell ref="B499:B501"/>
    <mergeCell ref="B505:B507"/>
    <mergeCell ref="B417:B420"/>
    <mergeCell ref="C449:C453"/>
    <mergeCell ref="B487:B488"/>
    <mergeCell ref="A520:A522"/>
    <mergeCell ref="A481:A483"/>
    <mergeCell ref="B481:B483"/>
    <mergeCell ref="A517:A519"/>
    <mergeCell ref="C462:C463"/>
    <mergeCell ref="A508:A510"/>
    <mergeCell ref="A493:A495"/>
    <mergeCell ref="A502:A504"/>
    <mergeCell ref="A496:A498"/>
    <mergeCell ref="F844:F845"/>
    <mergeCell ref="B508:B510"/>
    <mergeCell ref="F703:F704"/>
    <mergeCell ref="E703:E704"/>
    <mergeCell ref="D703:D704"/>
    <mergeCell ref="B662:B664"/>
    <mergeCell ref="A665:A667"/>
    <mergeCell ref="A505:A507"/>
    <mergeCell ref="D655:D658"/>
    <mergeCell ref="D692:D697"/>
    <mergeCell ref="C703:C704"/>
    <mergeCell ref="B698:B700"/>
    <mergeCell ref="A532:A534"/>
    <mergeCell ref="B532:B534"/>
    <mergeCell ref="B701:B704"/>
    <mergeCell ref="B680:B683"/>
    <mergeCell ref="A680:A683"/>
    <mergeCell ref="A690:A697"/>
    <mergeCell ref="C844:C845"/>
    <mergeCell ref="B496:B498"/>
    <mergeCell ref="D844:D845"/>
    <mergeCell ref="E844:E845"/>
    <mergeCell ref="B502:B504"/>
    <mergeCell ref="C692:C697"/>
    <mergeCell ref="E639:E640"/>
    <mergeCell ref="D639:D640"/>
    <mergeCell ref="E655:E658"/>
    <mergeCell ref="E692:E697"/>
  </mergeCells>
  <printOptions/>
  <pageMargins left="0.2755905511811024" right="0.1968503937007874" top="1.141732283464567" bottom="0.35433070866141736" header="0.31496062992125984" footer="0.31496062992125984"/>
  <pageSetup fitToHeight="1000" fitToWidth="100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1"/>
  <sheetViews>
    <sheetView view="pageBreakPreview" zoomScale="110" zoomScaleSheetLayoutView="110" zoomScalePageLayoutView="0" workbookViewId="0" topLeftCell="A1">
      <pane xSplit="2" ySplit="7" topLeftCell="C3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433" sqref="Q433"/>
    </sheetView>
  </sheetViews>
  <sheetFormatPr defaultColWidth="9.00390625" defaultRowHeight="12.75"/>
  <cols>
    <col min="1" max="1" width="14.125" style="19" hidden="1" customWidth="1"/>
    <col min="2" max="2" width="39.00390625" style="60" customWidth="1"/>
    <col min="3" max="3" width="18.375" style="152" customWidth="1"/>
    <col min="4" max="4" width="10.75390625" style="153" customWidth="1"/>
    <col min="5" max="5" width="9.25390625" style="42" customWidth="1"/>
    <col min="6" max="6" width="10.00390625" style="153" customWidth="1"/>
    <col min="7" max="7" width="9.125" style="153" customWidth="1"/>
    <col min="8" max="8" width="9.75390625" style="153" customWidth="1"/>
    <col min="9" max="9" width="8.375" style="153" customWidth="1"/>
    <col min="10" max="10" width="9.875" style="153" customWidth="1"/>
    <col min="11" max="11" width="7.875" style="153" customWidth="1"/>
    <col min="12" max="12" width="9.375" style="153" customWidth="1"/>
    <col min="13" max="13" width="9.25390625" style="153" customWidth="1"/>
    <col min="14" max="14" width="9.625" style="153" customWidth="1"/>
    <col min="15" max="15" width="9.625" style="42" customWidth="1"/>
    <col min="16" max="16" width="11.875" style="42" customWidth="1"/>
    <col min="17" max="17" width="9.125" style="0" customWidth="1"/>
  </cols>
  <sheetData>
    <row r="1" spans="1:17" ht="12.75">
      <c r="A1" s="15"/>
      <c r="B1" s="58"/>
      <c r="C1" s="151"/>
      <c r="D1" s="18"/>
      <c r="E1" s="18"/>
      <c r="F1" s="62"/>
      <c r="G1" s="62"/>
      <c r="H1" s="62"/>
      <c r="I1" s="62"/>
      <c r="J1" s="62"/>
      <c r="K1" s="62"/>
      <c r="L1" s="62"/>
      <c r="M1" s="208" t="s">
        <v>1005</v>
      </c>
      <c r="N1" s="208"/>
      <c r="O1" s="208"/>
      <c r="P1" s="208"/>
      <c r="Q1" s="208"/>
    </row>
    <row r="2" spans="1:20" ht="12.75">
      <c r="A2" s="15"/>
      <c r="B2" s="58"/>
      <c r="C2" s="151"/>
      <c r="D2" s="18"/>
      <c r="E2" s="18"/>
      <c r="F2" s="62"/>
      <c r="G2" s="62"/>
      <c r="H2" s="62"/>
      <c r="I2" s="62"/>
      <c r="J2" s="62"/>
      <c r="K2" s="62"/>
      <c r="L2" s="62"/>
      <c r="M2" s="62"/>
      <c r="N2" s="62"/>
      <c r="O2" s="18"/>
      <c r="P2" s="18"/>
      <c r="Q2" s="18"/>
      <c r="R2" s="18"/>
      <c r="S2" s="18"/>
      <c r="T2" s="3"/>
    </row>
    <row r="3" spans="1:16" ht="18" customHeight="1">
      <c r="A3" s="314" t="s">
        <v>34</v>
      </c>
      <c r="B3" s="314"/>
      <c r="C3" s="315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4:16" ht="15.75">
      <c r="N4" s="154"/>
      <c r="O4" s="155"/>
      <c r="P4" s="156" t="s">
        <v>7</v>
      </c>
    </row>
    <row r="5" spans="1:16" ht="29.25" customHeight="1">
      <c r="A5" s="253" t="s">
        <v>15</v>
      </c>
      <c r="B5" s="253" t="s">
        <v>35</v>
      </c>
      <c r="C5" s="253" t="s">
        <v>26</v>
      </c>
      <c r="D5" s="253" t="s">
        <v>435</v>
      </c>
      <c r="E5" s="253"/>
      <c r="F5" s="253" t="s">
        <v>425</v>
      </c>
      <c r="G5" s="253"/>
      <c r="H5" s="253"/>
      <c r="I5" s="253"/>
      <c r="J5" s="253"/>
      <c r="K5" s="253"/>
      <c r="L5" s="253"/>
      <c r="M5" s="253"/>
      <c r="N5" s="253" t="s">
        <v>2</v>
      </c>
      <c r="O5" s="253"/>
      <c r="P5" s="253" t="s">
        <v>25</v>
      </c>
    </row>
    <row r="6" spans="1:16" ht="12.75">
      <c r="A6" s="253"/>
      <c r="B6" s="253"/>
      <c r="C6" s="253"/>
      <c r="D6" s="253"/>
      <c r="E6" s="253"/>
      <c r="F6" s="316" t="s">
        <v>5</v>
      </c>
      <c r="G6" s="316"/>
      <c r="H6" s="253" t="s">
        <v>10</v>
      </c>
      <c r="I6" s="253"/>
      <c r="J6" s="253" t="s">
        <v>11</v>
      </c>
      <c r="K6" s="253"/>
      <c r="L6" s="253" t="s">
        <v>14</v>
      </c>
      <c r="M6" s="253"/>
      <c r="N6" s="253"/>
      <c r="O6" s="253"/>
      <c r="P6" s="253"/>
    </row>
    <row r="7" spans="1:16" ht="12.75">
      <c r="A7" s="253"/>
      <c r="B7" s="253"/>
      <c r="C7" s="253"/>
      <c r="D7" s="70" t="s">
        <v>3</v>
      </c>
      <c r="E7" s="70" t="s">
        <v>4</v>
      </c>
      <c r="F7" s="157" t="s">
        <v>3</v>
      </c>
      <c r="G7" s="157" t="s">
        <v>4</v>
      </c>
      <c r="H7" s="70" t="s">
        <v>3</v>
      </c>
      <c r="I7" s="70" t="s">
        <v>4</v>
      </c>
      <c r="J7" s="70" t="s">
        <v>3</v>
      </c>
      <c r="K7" s="70" t="s">
        <v>4</v>
      </c>
      <c r="L7" s="70" t="s">
        <v>3</v>
      </c>
      <c r="M7" s="70" t="s">
        <v>4</v>
      </c>
      <c r="N7" s="70">
        <v>2021</v>
      </c>
      <c r="O7" s="70">
        <v>2022</v>
      </c>
      <c r="P7" s="253"/>
    </row>
    <row r="8" spans="1:16" ht="25.5" customHeight="1">
      <c r="A8" s="293" t="s">
        <v>32</v>
      </c>
      <c r="B8" s="293" t="s">
        <v>827</v>
      </c>
      <c r="C8" s="14" t="s">
        <v>70</v>
      </c>
      <c r="D8" s="82">
        <f>SUM(D10:D14)</f>
        <v>650376.3</v>
      </c>
      <c r="E8" s="82">
        <f>SUM(E10:E14)</f>
        <v>648375.48</v>
      </c>
      <c r="F8" s="82">
        <f aca="true" t="shared" si="0" ref="F8:N8">SUM(F10:F14)</f>
        <v>627627.75</v>
      </c>
      <c r="G8" s="82">
        <f t="shared" si="0"/>
        <v>120193.59792</v>
      </c>
      <c r="H8" s="82">
        <f t="shared" si="0"/>
        <v>658570.1700000002</v>
      </c>
      <c r="I8" s="82">
        <f t="shared" si="0"/>
        <v>300726.43019</v>
      </c>
      <c r="J8" s="82">
        <f t="shared" si="0"/>
        <v>665398.9704</v>
      </c>
      <c r="K8" s="82">
        <f t="shared" si="0"/>
        <v>432993.61431</v>
      </c>
      <c r="L8" s="82">
        <f>SUM(L10:L14)</f>
        <v>665383.45193</v>
      </c>
      <c r="M8" s="82">
        <f t="shared" si="0"/>
        <v>651972.98229</v>
      </c>
      <c r="N8" s="82">
        <f t="shared" si="0"/>
        <v>680163.2999999999</v>
      </c>
      <c r="O8" s="82">
        <f>N8</f>
        <v>680163.2999999999</v>
      </c>
      <c r="P8" s="28"/>
    </row>
    <row r="9" spans="1:16" s="150" customFormat="1" ht="12.75">
      <c r="A9" s="293"/>
      <c r="B9" s="293"/>
      <c r="C9" s="54" t="s">
        <v>71</v>
      </c>
      <c r="D9" s="175">
        <f>'9 средства по кодам'!H10</f>
        <v>650376.3000000002</v>
      </c>
      <c r="E9" s="175">
        <f>'9 средства по кодам'!I10</f>
        <v>648375.4700000001</v>
      </c>
      <c r="F9" s="175">
        <f>'9 средства по кодам'!J10</f>
        <v>627627.7500000001</v>
      </c>
      <c r="G9" s="175">
        <f>'9 средства по кодам'!K10</f>
        <v>120193.59792</v>
      </c>
      <c r="H9" s="175">
        <f>'9 средства по кодам'!L10</f>
        <v>658570.1699999999</v>
      </c>
      <c r="I9" s="175">
        <f>'9 средства по кодам'!M10</f>
        <v>300726.43019</v>
      </c>
      <c r="J9" s="175">
        <f>'9 средства по кодам'!N10</f>
        <v>665398.9703999999</v>
      </c>
      <c r="K9" s="175">
        <f>'9 средства по кодам'!O10</f>
        <v>432993.61431</v>
      </c>
      <c r="L9" s="175">
        <f>'9 средства по кодам'!P10</f>
        <v>665383.4518999999</v>
      </c>
      <c r="M9" s="175">
        <f>'9 средства по кодам'!Q10</f>
        <v>651972.98229</v>
      </c>
      <c r="N9" s="175">
        <f>'9 средства по кодам'!R10</f>
        <v>680163.2999999998</v>
      </c>
      <c r="O9" s="175">
        <f>'9 средства по кодам'!S10</f>
        <v>680163.2999999998</v>
      </c>
      <c r="P9" s="158"/>
    </row>
    <row r="10" spans="1:16" ht="12.75">
      <c r="A10" s="293"/>
      <c r="B10" s="293"/>
      <c r="C10" s="14" t="s">
        <v>8</v>
      </c>
      <c r="D10" s="82">
        <f>D17+D24+D38+D45+D52</f>
        <v>3237.3</v>
      </c>
      <c r="E10" s="82">
        <f aca="true" t="shared" si="1" ref="E10:N10">E17+E24+E38+E45+E52</f>
        <v>3237.3</v>
      </c>
      <c r="F10" s="82">
        <f t="shared" si="1"/>
        <v>0</v>
      </c>
      <c r="G10" s="82">
        <f t="shared" si="1"/>
        <v>0</v>
      </c>
      <c r="H10" s="82">
        <f t="shared" si="1"/>
        <v>12110.9</v>
      </c>
      <c r="I10" s="82">
        <f t="shared" si="1"/>
        <v>0</v>
      </c>
      <c r="J10" s="82">
        <f t="shared" si="1"/>
        <v>12717.532</v>
      </c>
      <c r="K10" s="82">
        <f t="shared" si="1"/>
        <v>0</v>
      </c>
      <c r="L10" s="82">
        <f t="shared" si="1"/>
        <v>12717.532</v>
      </c>
      <c r="M10" s="82">
        <f t="shared" si="1"/>
        <v>10451.14665</v>
      </c>
      <c r="N10" s="82">
        <f t="shared" si="1"/>
        <v>12137.20855</v>
      </c>
      <c r="O10" s="82">
        <f aca="true" t="shared" si="2" ref="O10:O88">N10</f>
        <v>12137.20855</v>
      </c>
      <c r="P10" s="28"/>
    </row>
    <row r="11" spans="1:16" ht="12.75">
      <c r="A11" s="293"/>
      <c r="B11" s="293"/>
      <c r="C11" s="14" t="s">
        <v>31</v>
      </c>
      <c r="D11" s="82">
        <f aca="true" t="shared" si="3" ref="D11:N11">D18+D25+D39+D46+D53</f>
        <v>414635.4</v>
      </c>
      <c r="E11" s="82">
        <f t="shared" si="3"/>
        <v>414618.18</v>
      </c>
      <c r="F11" s="82">
        <f t="shared" si="3"/>
        <v>358669.25</v>
      </c>
      <c r="G11" s="82">
        <f t="shared" si="3"/>
        <v>63528.76249</v>
      </c>
      <c r="H11" s="82">
        <f t="shared" si="3"/>
        <v>376971.97000000003</v>
      </c>
      <c r="I11" s="82">
        <f t="shared" si="3"/>
        <v>180461.29414</v>
      </c>
      <c r="J11" s="82">
        <f t="shared" si="3"/>
        <v>389662.9384</v>
      </c>
      <c r="K11" s="82">
        <f t="shared" si="3"/>
        <v>257602.86518999998</v>
      </c>
      <c r="L11" s="82">
        <f t="shared" si="3"/>
        <v>388981.63940000004</v>
      </c>
      <c r="M11" s="82">
        <f t="shared" si="3"/>
        <v>384813.83003</v>
      </c>
      <c r="N11" s="82">
        <f t="shared" si="3"/>
        <v>378443.69145</v>
      </c>
      <c r="O11" s="82">
        <f t="shared" si="2"/>
        <v>378443.69145</v>
      </c>
      <c r="P11" s="28"/>
    </row>
    <row r="12" spans="1:16" ht="12.75">
      <c r="A12" s="293"/>
      <c r="B12" s="293"/>
      <c r="C12" s="14" t="s">
        <v>30</v>
      </c>
      <c r="D12" s="82">
        <f aca="true" t="shared" si="4" ref="D12:N12">D19+D26+D40+D47+D54</f>
        <v>232214.1</v>
      </c>
      <c r="E12" s="82">
        <f t="shared" si="4"/>
        <v>230230.50000000003</v>
      </c>
      <c r="F12" s="82">
        <f t="shared" si="4"/>
        <v>268958.5</v>
      </c>
      <c r="G12" s="82">
        <f t="shared" si="4"/>
        <v>56664.83543</v>
      </c>
      <c r="H12" s="82">
        <f t="shared" si="4"/>
        <v>269487.30000000005</v>
      </c>
      <c r="I12" s="82">
        <f t="shared" si="4"/>
        <v>120265.13605</v>
      </c>
      <c r="J12" s="82">
        <f t="shared" si="4"/>
        <v>263018.5</v>
      </c>
      <c r="K12" s="82">
        <f t="shared" si="4"/>
        <v>175390.74912</v>
      </c>
      <c r="L12" s="82">
        <f t="shared" si="4"/>
        <v>262684.28053</v>
      </c>
      <c r="M12" s="82">
        <f t="shared" si="4"/>
        <v>255708.00561</v>
      </c>
      <c r="N12" s="82">
        <f t="shared" si="4"/>
        <v>289582.39999999997</v>
      </c>
      <c r="O12" s="82">
        <f t="shared" si="2"/>
        <v>289582.39999999997</v>
      </c>
      <c r="P12" s="28"/>
    </row>
    <row r="13" spans="1:16" ht="22.5" customHeight="1">
      <c r="A13" s="293"/>
      <c r="B13" s="293"/>
      <c r="C13" s="14" t="s">
        <v>72</v>
      </c>
      <c r="D13" s="82">
        <f aca="true" t="shared" si="5" ref="D13:N13">D20+D27+D41+D48+D55</f>
        <v>289.5</v>
      </c>
      <c r="E13" s="82">
        <f t="shared" si="5"/>
        <v>289.5</v>
      </c>
      <c r="F13" s="82">
        <f t="shared" si="5"/>
        <v>0</v>
      </c>
      <c r="G13" s="82">
        <f t="shared" si="5"/>
        <v>0</v>
      </c>
      <c r="H13" s="82">
        <f t="shared" si="5"/>
        <v>0</v>
      </c>
      <c r="I13" s="82">
        <f t="shared" si="5"/>
        <v>0</v>
      </c>
      <c r="J13" s="82">
        <f t="shared" si="5"/>
        <v>0</v>
      </c>
      <c r="K13" s="82">
        <f t="shared" si="5"/>
        <v>0</v>
      </c>
      <c r="L13" s="82">
        <f t="shared" si="5"/>
        <v>1000</v>
      </c>
      <c r="M13" s="82">
        <f t="shared" si="5"/>
        <v>1000</v>
      </c>
      <c r="N13" s="82">
        <f t="shared" si="5"/>
        <v>0</v>
      </c>
      <c r="O13" s="82">
        <f t="shared" si="2"/>
        <v>0</v>
      </c>
      <c r="P13" s="28"/>
    </row>
    <row r="14" spans="1:16" ht="21">
      <c r="A14" s="293"/>
      <c r="B14" s="293"/>
      <c r="C14" s="14" t="s">
        <v>36</v>
      </c>
      <c r="D14" s="82">
        <f aca="true" t="shared" si="6" ref="D14:N14">D21+D28+D42+D49+D56</f>
        <v>0</v>
      </c>
      <c r="E14" s="82">
        <f t="shared" si="6"/>
        <v>0</v>
      </c>
      <c r="F14" s="82">
        <f t="shared" si="6"/>
        <v>0</v>
      </c>
      <c r="G14" s="82">
        <f t="shared" si="6"/>
        <v>0</v>
      </c>
      <c r="H14" s="82">
        <f t="shared" si="6"/>
        <v>0</v>
      </c>
      <c r="I14" s="82">
        <f t="shared" si="6"/>
        <v>0</v>
      </c>
      <c r="J14" s="82">
        <f t="shared" si="6"/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2">
        <f t="shared" si="6"/>
        <v>0</v>
      </c>
      <c r="O14" s="82">
        <f t="shared" si="2"/>
        <v>0</v>
      </c>
      <c r="P14" s="28"/>
    </row>
    <row r="15" spans="1:16" ht="12.75">
      <c r="A15" s="289" t="s">
        <v>23</v>
      </c>
      <c r="B15" s="289" t="s">
        <v>828</v>
      </c>
      <c r="C15" s="14" t="s">
        <v>70</v>
      </c>
      <c r="D15" s="82">
        <f>SUM(D17:D21)</f>
        <v>619466.9</v>
      </c>
      <c r="E15" s="82">
        <f aca="true" t="shared" si="7" ref="E15:N15">SUM(E17:E21)</f>
        <v>617594.74</v>
      </c>
      <c r="F15" s="82">
        <f t="shared" si="7"/>
        <v>601581.69625</v>
      </c>
      <c r="G15" s="82">
        <f t="shared" si="7"/>
        <v>115124.89186</v>
      </c>
      <c r="H15" s="82">
        <f t="shared" si="7"/>
        <v>622453.3283200001</v>
      </c>
      <c r="I15" s="82">
        <f t="shared" si="7"/>
        <v>289078.5873</v>
      </c>
      <c r="J15" s="82">
        <f t="shared" si="7"/>
        <v>630432.55364</v>
      </c>
      <c r="K15" s="82">
        <f t="shared" si="7"/>
        <v>412803.88003</v>
      </c>
      <c r="L15" s="82">
        <f t="shared" si="7"/>
        <v>628687.2271</v>
      </c>
      <c r="M15" s="82">
        <f t="shared" si="7"/>
        <v>618307.00166</v>
      </c>
      <c r="N15" s="82">
        <f t="shared" si="7"/>
        <v>652326.2999999999</v>
      </c>
      <c r="O15" s="82">
        <f t="shared" si="2"/>
        <v>652326.2999999999</v>
      </c>
      <c r="P15" s="28"/>
    </row>
    <row r="16" spans="1:16" ht="12.75" customHeight="1">
      <c r="A16" s="289"/>
      <c r="B16" s="289"/>
      <c r="C16" s="54" t="s">
        <v>71</v>
      </c>
      <c r="D16" s="175">
        <f>'9 средства по кодам'!H13</f>
        <v>619466.9000000001</v>
      </c>
      <c r="E16" s="175">
        <f>'9 средства по кодам'!I13</f>
        <v>617594.7400000001</v>
      </c>
      <c r="F16" s="175">
        <f>'9 средства по кодам'!J13</f>
        <v>601581.6962500002</v>
      </c>
      <c r="G16" s="175">
        <f>'9 средства по кодам'!K13</f>
        <v>115124.89185999999</v>
      </c>
      <c r="H16" s="175">
        <f>'9 средства по кодам'!L13</f>
        <v>622453.32832</v>
      </c>
      <c r="I16" s="175">
        <f>'9 средства по кодам'!M13</f>
        <v>289078.58729999996</v>
      </c>
      <c r="J16" s="175">
        <f>'9 средства по кодам'!N13</f>
        <v>630432.5536399998</v>
      </c>
      <c r="K16" s="175">
        <f>'9 средства по кодам'!O13</f>
        <v>412803.88003</v>
      </c>
      <c r="L16" s="175">
        <f>'9 средства по кодам'!P13</f>
        <v>628687.2270699999</v>
      </c>
      <c r="M16" s="175">
        <f>'9 средства по кодам'!Q13</f>
        <v>618307.00166</v>
      </c>
      <c r="N16" s="175">
        <f>'9 средства по кодам'!R13</f>
        <v>652326.2999999998</v>
      </c>
      <c r="O16" s="175">
        <f>'9 средства по кодам'!S13</f>
        <v>652326.2999999998</v>
      </c>
      <c r="P16" s="28"/>
    </row>
    <row r="17" spans="1:16" ht="12.75">
      <c r="A17" s="289"/>
      <c r="B17" s="289"/>
      <c r="C17" s="4" t="s">
        <v>8</v>
      </c>
      <c r="D17" s="97">
        <v>3237.3</v>
      </c>
      <c r="E17" s="97">
        <v>3237.3</v>
      </c>
      <c r="F17" s="159">
        <v>0</v>
      </c>
      <c r="G17" s="159">
        <v>0</v>
      </c>
      <c r="H17" s="159">
        <v>12110.9</v>
      </c>
      <c r="I17" s="159">
        <v>0</v>
      </c>
      <c r="J17" s="159">
        <v>12717.532</v>
      </c>
      <c r="K17" s="159">
        <v>0</v>
      </c>
      <c r="L17" s="159">
        <v>12717.532</v>
      </c>
      <c r="M17" s="159">
        <v>10451.14665</v>
      </c>
      <c r="N17" s="159">
        <v>12137.20855</v>
      </c>
      <c r="O17" s="82">
        <f t="shared" si="2"/>
        <v>12137.20855</v>
      </c>
      <c r="P17" s="28"/>
    </row>
    <row r="18" spans="1:16" ht="12.75">
      <c r="A18" s="289"/>
      <c r="B18" s="289"/>
      <c r="C18" s="4" t="s">
        <v>31</v>
      </c>
      <c r="D18" s="160">
        <v>402604</v>
      </c>
      <c r="E18" s="160">
        <v>402586.74</v>
      </c>
      <c r="F18" s="159">
        <v>356647.55</v>
      </c>
      <c r="G18" s="159">
        <v>63528.76249</v>
      </c>
      <c r="H18" s="159">
        <v>365091.37</v>
      </c>
      <c r="I18" s="159">
        <v>180461.29414</v>
      </c>
      <c r="J18" s="159">
        <v>378730.9384</v>
      </c>
      <c r="K18" s="159">
        <v>255168.60619</v>
      </c>
      <c r="L18" s="159">
        <v>377934.2394</v>
      </c>
      <c r="M18" s="159">
        <v>376541.31103</v>
      </c>
      <c r="N18" s="159">
        <v>375969.99145</v>
      </c>
      <c r="O18" s="82">
        <f t="shared" si="2"/>
        <v>375969.99145</v>
      </c>
      <c r="P18" s="28"/>
    </row>
    <row r="19" spans="1:16" ht="12.75">
      <c r="A19" s="289"/>
      <c r="B19" s="289"/>
      <c r="C19" s="4" t="s">
        <v>30</v>
      </c>
      <c r="D19" s="97">
        <v>213555.6</v>
      </c>
      <c r="E19" s="97">
        <v>211700.7</v>
      </c>
      <c r="F19" s="159">
        <v>244934.14625</v>
      </c>
      <c r="G19" s="159">
        <v>51596.12937</v>
      </c>
      <c r="H19" s="159">
        <v>245251.05832</v>
      </c>
      <c r="I19" s="159">
        <v>108617.29316</v>
      </c>
      <c r="J19" s="159">
        <v>238984.08324</v>
      </c>
      <c r="K19" s="159">
        <v>157635.27384</v>
      </c>
      <c r="L19" s="159">
        <v>237035.4557</v>
      </c>
      <c r="M19" s="159">
        <v>230314.54398</v>
      </c>
      <c r="N19" s="159">
        <v>264219.1</v>
      </c>
      <c r="O19" s="82">
        <f t="shared" si="2"/>
        <v>264219.1</v>
      </c>
      <c r="P19" s="28"/>
    </row>
    <row r="20" spans="1:16" ht="15" customHeight="1">
      <c r="A20" s="289"/>
      <c r="B20" s="289"/>
      <c r="C20" s="4" t="s">
        <v>72</v>
      </c>
      <c r="D20" s="159">
        <v>70</v>
      </c>
      <c r="E20" s="159">
        <v>70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1000</v>
      </c>
      <c r="M20" s="159">
        <v>1000</v>
      </c>
      <c r="N20" s="159">
        <v>0</v>
      </c>
      <c r="O20" s="82">
        <f t="shared" si="2"/>
        <v>0</v>
      </c>
      <c r="P20" s="28"/>
    </row>
    <row r="21" spans="1:16" ht="22.5">
      <c r="A21" s="289"/>
      <c r="B21" s="289"/>
      <c r="C21" s="4" t="s">
        <v>36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82">
        <f t="shared" si="2"/>
        <v>0</v>
      </c>
      <c r="P21" s="28"/>
    </row>
    <row r="22" spans="1:16" ht="12.75">
      <c r="A22" s="289" t="s">
        <v>37</v>
      </c>
      <c r="B22" s="289" t="s">
        <v>829</v>
      </c>
      <c r="C22" s="14" t="s">
        <v>70</v>
      </c>
      <c r="D22" s="82">
        <f>D24+D25+D26+D27+D28</f>
        <v>0</v>
      </c>
      <c r="E22" s="82">
        <f aca="true" t="shared" si="8" ref="E22:N22">E24+E25+E26+E27+E28</f>
        <v>0</v>
      </c>
      <c r="F22" s="82">
        <f t="shared" si="8"/>
        <v>100</v>
      </c>
      <c r="G22" s="82">
        <f t="shared" si="8"/>
        <v>0</v>
      </c>
      <c r="H22" s="82">
        <f t="shared" si="8"/>
        <v>100</v>
      </c>
      <c r="I22" s="82">
        <f t="shared" si="8"/>
        <v>0</v>
      </c>
      <c r="J22" s="82">
        <f t="shared" si="8"/>
        <v>100</v>
      </c>
      <c r="K22" s="82">
        <f t="shared" si="8"/>
        <v>0</v>
      </c>
      <c r="L22" s="82">
        <f t="shared" si="8"/>
        <v>100</v>
      </c>
      <c r="M22" s="82">
        <f t="shared" si="8"/>
        <v>100</v>
      </c>
      <c r="N22" s="82">
        <f t="shared" si="8"/>
        <v>100</v>
      </c>
      <c r="O22" s="82">
        <f t="shared" si="2"/>
        <v>100</v>
      </c>
      <c r="P22" s="28"/>
    </row>
    <row r="23" spans="1:16" ht="12.75">
      <c r="A23" s="289"/>
      <c r="B23" s="289"/>
      <c r="C23" s="54" t="s">
        <v>71</v>
      </c>
      <c r="D23" s="175">
        <f>'9 средства по кодам'!H284</f>
        <v>0</v>
      </c>
      <c r="E23" s="175">
        <f>'9 средства по кодам'!I284</f>
        <v>0</v>
      </c>
      <c r="F23" s="175">
        <f>'9 средства по кодам'!J284</f>
        <v>100</v>
      </c>
      <c r="G23" s="175">
        <f>'9 средства по кодам'!K284</f>
        <v>0</v>
      </c>
      <c r="H23" s="175">
        <f>'9 средства по кодам'!L284</f>
        <v>100</v>
      </c>
      <c r="I23" s="175">
        <f>'9 средства по кодам'!M284</f>
        <v>0</v>
      </c>
      <c r="J23" s="175">
        <f>'9 средства по кодам'!N284</f>
        <v>100</v>
      </c>
      <c r="K23" s="175">
        <f>'9 средства по кодам'!O284</f>
        <v>0</v>
      </c>
      <c r="L23" s="175">
        <f>'9 средства по кодам'!P284</f>
        <v>100</v>
      </c>
      <c r="M23" s="175">
        <f>'9 средства по кодам'!Q284</f>
        <v>100</v>
      </c>
      <c r="N23" s="175">
        <f>'9 средства по кодам'!R284</f>
        <v>100</v>
      </c>
      <c r="O23" s="175">
        <f>'9 средства по кодам'!S284</f>
        <v>100</v>
      </c>
      <c r="P23" s="28"/>
    </row>
    <row r="24" spans="1:16" ht="12.75">
      <c r="A24" s="289"/>
      <c r="B24" s="289"/>
      <c r="C24" s="4" t="s">
        <v>8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82">
        <f t="shared" si="2"/>
        <v>0</v>
      </c>
      <c r="P24" s="28"/>
    </row>
    <row r="25" spans="1:16" ht="12.75">
      <c r="A25" s="289"/>
      <c r="B25" s="289"/>
      <c r="C25" s="4" t="s">
        <v>31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82">
        <f t="shared" si="2"/>
        <v>0</v>
      </c>
      <c r="P25" s="28"/>
    </row>
    <row r="26" spans="1:16" ht="12.75">
      <c r="A26" s="289"/>
      <c r="B26" s="289"/>
      <c r="C26" s="4" t="s">
        <v>30</v>
      </c>
      <c r="D26" s="159">
        <f>'9 средства по кодам'!H287</f>
        <v>0</v>
      </c>
      <c r="E26" s="159">
        <f>'9 средства по кодам'!I287</f>
        <v>0</v>
      </c>
      <c r="F26" s="159">
        <f>'9 средства по кодам'!J287</f>
        <v>100</v>
      </c>
      <c r="G26" s="159">
        <v>0</v>
      </c>
      <c r="H26" s="159">
        <f>'9 средства по кодам'!L287</f>
        <v>100</v>
      </c>
      <c r="I26" s="159">
        <v>0</v>
      </c>
      <c r="J26" s="159">
        <v>100</v>
      </c>
      <c r="K26" s="159">
        <v>0</v>
      </c>
      <c r="L26" s="159">
        <v>100</v>
      </c>
      <c r="M26" s="159">
        <v>100</v>
      </c>
      <c r="N26" s="159">
        <f>'9 средства по кодам'!R287</f>
        <v>100</v>
      </c>
      <c r="O26" s="82">
        <f t="shared" si="2"/>
        <v>100</v>
      </c>
      <c r="P26" s="28"/>
    </row>
    <row r="27" spans="1:16" ht="24.75" customHeight="1">
      <c r="A27" s="289"/>
      <c r="B27" s="289"/>
      <c r="C27" s="4" t="s">
        <v>72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82">
        <f t="shared" si="2"/>
        <v>0</v>
      </c>
      <c r="P27" s="28"/>
    </row>
    <row r="28" spans="1:16" ht="22.5">
      <c r="A28" s="289"/>
      <c r="B28" s="289"/>
      <c r="C28" s="4" t="s">
        <v>36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82">
        <f t="shared" si="2"/>
        <v>0</v>
      </c>
      <c r="P28" s="28"/>
    </row>
    <row r="29" spans="1:16" ht="12.75" hidden="1">
      <c r="A29" s="289"/>
      <c r="B29" s="312"/>
      <c r="C29" s="4"/>
      <c r="D29" s="161"/>
      <c r="E29" s="159"/>
      <c r="F29" s="161"/>
      <c r="G29" s="161"/>
      <c r="H29" s="161"/>
      <c r="I29" s="161"/>
      <c r="J29" s="159"/>
      <c r="K29" s="159"/>
      <c r="L29" s="161"/>
      <c r="M29" s="161"/>
      <c r="N29" s="161"/>
      <c r="O29" s="82">
        <f t="shared" si="2"/>
        <v>0</v>
      </c>
      <c r="P29" s="28"/>
    </row>
    <row r="30" spans="1:16" ht="12.75" hidden="1">
      <c r="A30" s="289"/>
      <c r="B30" s="312"/>
      <c r="C30" s="4"/>
      <c r="D30" s="161"/>
      <c r="E30" s="159"/>
      <c r="F30" s="161"/>
      <c r="G30" s="161"/>
      <c r="H30" s="161"/>
      <c r="I30" s="161"/>
      <c r="J30" s="159"/>
      <c r="K30" s="159"/>
      <c r="L30" s="161"/>
      <c r="M30" s="161"/>
      <c r="N30" s="161"/>
      <c r="O30" s="82">
        <f t="shared" si="2"/>
        <v>0</v>
      </c>
      <c r="P30" s="28"/>
    </row>
    <row r="31" spans="1:16" ht="12.75" hidden="1">
      <c r="A31" s="289"/>
      <c r="B31" s="312"/>
      <c r="C31" s="4"/>
      <c r="D31" s="161"/>
      <c r="E31" s="159"/>
      <c r="F31" s="161"/>
      <c r="G31" s="161"/>
      <c r="H31" s="161"/>
      <c r="I31" s="161"/>
      <c r="J31" s="159"/>
      <c r="K31" s="159"/>
      <c r="L31" s="161"/>
      <c r="M31" s="161"/>
      <c r="N31" s="161"/>
      <c r="O31" s="82">
        <f t="shared" si="2"/>
        <v>0</v>
      </c>
      <c r="P31" s="28"/>
    </row>
    <row r="32" spans="1:16" ht="12.75" hidden="1">
      <c r="A32" s="289"/>
      <c r="B32" s="312"/>
      <c r="C32" s="4"/>
      <c r="D32" s="161"/>
      <c r="E32" s="159"/>
      <c r="F32" s="161"/>
      <c r="G32" s="161"/>
      <c r="H32" s="161"/>
      <c r="I32" s="161"/>
      <c r="J32" s="159"/>
      <c r="K32" s="159"/>
      <c r="L32" s="161"/>
      <c r="M32" s="161"/>
      <c r="N32" s="161"/>
      <c r="O32" s="82">
        <f t="shared" si="2"/>
        <v>0</v>
      </c>
      <c r="P32" s="28"/>
    </row>
    <row r="33" spans="1:16" ht="12.75" hidden="1">
      <c r="A33" s="289"/>
      <c r="B33" s="312"/>
      <c r="C33" s="4"/>
      <c r="D33" s="161"/>
      <c r="E33" s="159"/>
      <c r="F33" s="161"/>
      <c r="G33" s="161"/>
      <c r="H33" s="161"/>
      <c r="I33" s="161"/>
      <c r="J33" s="159"/>
      <c r="K33" s="159"/>
      <c r="L33" s="161"/>
      <c r="M33" s="161"/>
      <c r="N33" s="161"/>
      <c r="O33" s="82">
        <f t="shared" si="2"/>
        <v>0</v>
      </c>
      <c r="P33" s="28"/>
    </row>
    <row r="34" spans="1:16" ht="12.75" hidden="1">
      <c r="A34" s="289"/>
      <c r="B34" s="312"/>
      <c r="C34" s="4"/>
      <c r="D34" s="161"/>
      <c r="E34" s="159"/>
      <c r="F34" s="161"/>
      <c r="G34" s="161"/>
      <c r="H34" s="161"/>
      <c r="I34" s="161"/>
      <c r="J34" s="159"/>
      <c r="K34" s="159"/>
      <c r="L34" s="161"/>
      <c r="M34" s="161"/>
      <c r="N34" s="161"/>
      <c r="O34" s="82">
        <f t="shared" si="2"/>
        <v>0</v>
      </c>
      <c r="P34" s="28"/>
    </row>
    <row r="35" spans="1:16" ht="12.75" hidden="1">
      <c r="A35" s="289"/>
      <c r="B35" s="312"/>
      <c r="C35" s="4"/>
      <c r="D35" s="161"/>
      <c r="E35" s="159"/>
      <c r="F35" s="161"/>
      <c r="G35" s="161"/>
      <c r="H35" s="161"/>
      <c r="I35" s="161"/>
      <c r="J35" s="159"/>
      <c r="K35" s="159"/>
      <c r="L35" s="161"/>
      <c r="M35" s="161"/>
      <c r="N35" s="161"/>
      <c r="O35" s="82">
        <f t="shared" si="2"/>
        <v>0</v>
      </c>
      <c r="P35" s="28"/>
    </row>
    <row r="36" spans="1:16" ht="12.75">
      <c r="A36" s="289" t="s">
        <v>66</v>
      </c>
      <c r="B36" s="289" t="s">
        <v>830</v>
      </c>
      <c r="C36" s="14" t="s">
        <v>70</v>
      </c>
      <c r="D36" s="82">
        <f>D38+D39+D40+D41+D42</f>
        <v>2135.7999999999997</v>
      </c>
      <c r="E36" s="82">
        <f aca="true" t="shared" si="9" ref="E36:N36">E38+E39+E40+E41+E42</f>
        <v>2135.84</v>
      </c>
      <c r="F36" s="82">
        <f t="shared" si="9"/>
        <v>2072</v>
      </c>
      <c r="G36" s="82">
        <f t="shared" si="9"/>
        <v>0</v>
      </c>
      <c r="H36" s="82">
        <f t="shared" si="9"/>
        <v>2506.2</v>
      </c>
      <c r="I36" s="82">
        <f t="shared" si="9"/>
        <v>0</v>
      </c>
      <c r="J36" s="82">
        <f t="shared" si="9"/>
        <v>1725.645</v>
      </c>
      <c r="K36" s="82">
        <f t="shared" si="9"/>
        <v>1595.513</v>
      </c>
      <c r="L36" s="82">
        <f t="shared" si="9"/>
        <v>1595.545</v>
      </c>
      <c r="M36" s="82">
        <f t="shared" si="9"/>
        <v>1595.513</v>
      </c>
      <c r="N36" s="82">
        <f t="shared" si="9"/>
        <v>2603.7</v>
      </c>
      <c r="O36" s="82">
        <f t="shared" si="2"/>
        <v>2603.7</v>
      </c>
      <c r="P36" s="28"/>
    </row>
    <row r="37" spans="1:16" ht="12.75">
      <c r="A37" s="289"/>
      <c r="B37" s="289"/>
      <c r="C37" s="54" t="s">
        <v>71</v>
      </c>
      <c r="D37" s="175">
        <f>'9 средства по кодам'!H290</f>
        <v>2135.7999999999997</v>
      </c>
      <c r="E37" s="175">
        <f>'9 средства по кодам'!I290</f>
        <v>2135.7999999999997</v>
      </c>
      <c r="F37" s="175">
        <f>'9 средства по кодам'!J290</f>
        <v>2072</v>
      </c>
      <c r="G37" s="175">
        <f>'9 средства по кодам'!K290</f>
        <v>0</v>
      </c>
      <c r="H37" s="175">
        <f>'9 средства по кодам'!L290</f>
        <v>2506.2000000000003</v>
      </c>
      <c r="I37" s="175">
        <f>'9 средства по кодам'!M290</f>
        <v>0</v>
      </c>
      <c r="J37" s="175">
        <f>'9 средства по кодам'!N290</f>
        <v>1725.645</v>
      </c>
      <c r="K37" s="175">
        <f>'9 средства по кодам'!O290</f>
        <v>1595.513</v>
      </c>
      <c r="L37" s="175">
        <f>'9 средства по кодам'!P290</f>
        <v>1595.545</v>
      </c>
      <c r="M37" s="175">
        <f>'9 средства по кодам'!Q290</f>
        <v>1595.513</v>
      </c>
      <c r="N37" s="175">
        <f>'9 средства по кодам'!R290</f>
        <v>2603.7</v>
      </c>
      <c r="O37" s="175">
        <f>'9 средства по кодам'!S290</f>
        <v>2603.7</v>
      </c>
      <c r="P37" s="28"/>
    </row>
    <row r="38" spans="1:16" ht="12.75">
      <c r="A38" s="289"/>
      <c r="B38" s="289"/>
      <c r="C38" s="4" t="s">
        <v>8</v>
      </c>
      <c r="D38" s="160">
        <v>0</v>
      </c>
      <c r="E38" s="160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82">
        <f t="shared" si="2"/>
        <v>0</v>
      </c>
      <c r="P38" s="28"/>
    </row>
    <row r="39" spans="1:16" ht="12.75">
      <c r="A39" s="289"/>
      <c r="B39" s="289"/>
      <c r="C39" s="4" t="s">
        <v>31</v>
      </c>
      <c r="D39" s="160">
        <v>1790.1999999999998</v>
      </c>
      <c r="E39" s="160">
        <v>1790.24</v>
      </c>
      <c r="F39" s="159">
        <v>1942</v>
      </c>
      <c r="G39" s="159">
        <v>0</v>
      </c>
      <c r="H39" s="159">
        <v>2376.2</v>
      </c>
      <c r="I39" s="159">
        <v>0</v>
      </c>
      <c r="J39" s="159">
        <v>1612</v>
      </c>
      <c r="K39" s="159">
        <v>1481.868</v>
      </c>
      <c r="L39" s="159">
        <v>1481.9</v>
      </c>
      <c r="M39" s="159">
        <v>1481.868</v>
      </c>
      <c r="N39" s="159">
        <v>2473.7</v>
      </c>
      <c r="O39" s="82">
        <f t="shared" si="2"/>
        <v>2473.7</v>
      </c>
      <c r="P39" s="28"/>
    </row>
    <row r="40" spans="1:16" ht="12.75">
      <c r="A40" s="289"/>
      <c r="B40" s="289"/>
      <c r="C40" s="4" t="s">
        <v>30</v>
      </c>
      <c r="D40" s="160">
        <v>126.1</v>
      </c>
      <c r="E40" s="160">
        <v>126.1</v>
      </c>
      <c r="F40" s="159">
        <v>130</v>
      </c>
      <c r="G40" s="159">
        <v>0</v>
      </c>
      <c r="H40" s="159">
        <v>130</v>
      </c>
      <c r="I40" s="159">
        <v>0</v>
      </c>
      <c r="J40" s="159">
        <v>113.645</v>
      </c>
      <c r="K40" s="159">
        <v>113.645</v>
      </c>
      <c r="L40" s="159">
        <v>113.645</v>
      </c>
      <c r="M40" s="159">
        <v>113.645</v>
      </c>
      <c r="N40" s="159">
        <v>130</v>
      </c>
      <c r="O40" s="82">
        <f t="shared" si="2"/>
        <v>130</v>
      </c>
      <c r="P40" s="28"/>
    </row>
    <row r="41" spans="1:16" ht="20.25" customHeight="1">
      <c r="A41" s="289"/>
      <c r="B41" s="289"/>
      <c r="C41" s="4" t="s">
        <v>72</v>
      </c>
      <c r="D41" s="160">
        <v>219.5</v>
      </c>
      <c r="E41" s="160">
        <v>219.5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82">
        <f t="shared" si="2"/>
        <v>0</v>
      </c>
      <c r="P41" s="28"/>
    </row>
    <row r="42" spans="1:16" ht="22.5">
      <c r="A42" s="289"/>
      <c r="B42" s="289"/>
      <c r="C42" s="4" t="s">
        <v>36</v>
      </c>
      <c r="D42" s="160">
        <v>0</v>
      </c>
      <c r="E42" s="160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82">
        <f t="shared" si="2"/>
        <v>0</v>
      </c>
      <c r="P42" s="28"/>
    </row>
    <row r="43" spans="1:16" ht="15.75" customHeight="1">
      <c r="A43" s="289" t="s">
        <v>67</v>
      </c>
      <c r="B43" s="289" t="s">
        <v>831</v>
      </c>
      <c r="C43" s="14" t="s">
        <v>70</v>
      </c>
      <c r="D43" s="82">
        <f>D45+D46+D47+D48+D49</f>
        <v>9351.9</v>
      </c>
      <c r="E43" s="82">
        <f aca="true" t="shared" si="10" ref="E43:N43">E45+E46+E47+E48+E49</f>
        <v>9349.6</v>
      </c>
      <c r="F43" s="82">
        <f t="shared" si="10"/>
        <v>4955.043</v>
      </c>
      <c r="G43" s="82">
        <f t="shared" si="10"/>
        <v>673.748</v>
      </c>
      <c r="H43" s="82">
        <f t="shared" si="10"/>
        <v>12804.28093</v>
      </c>
      <c r="I43" s="82">
        <f t="shared" si="10"/>
        <v>1473.748</v>
      </c>
      <c r="J43" s="82">
        <f t="shared" si="10"/>
        <v>12383.87413</v>
      </c>
      <c r="K43" s="82">
        <f t="shared" si="10"/>
        <v>2662.11403</v>
      </c>
      <c r="L43" s="82">
        <f t="shared" si="10"/>
        <v>11831.71156</v>
      </c>
      <c r="M43" s="82">
        <f t="shared" si="10"/>
        <v>8916.99156</v>
      </c>
      <c r="N43" s="82">
        <f t="shared" si="10"/>
        <v>2000</v>
      </c>
      <c r="O43" s="82">
        <f t="shared" si="2"/>
        <v>2000</v>
      </c>
      <c r="P43" s="28"/>
    </row>
    <row r="44" spans="1:16" ht="12.75" customHeight="1">
      <c r="A44" s="289"/>
      <c r="B44" s="289"/>
      <c r="C44" s="54" t="s">
        <v>71</v>
      </c>
      <c r="D44" s="175">
        <f>'9 средства по кодам'!H317</f>
        <v>9351.9</v>
      </c>
      <c r="E44" s="175">
        <f>'9 средства по кодам'!I317</f>
        <v>9349.6</v>
      </c>
      <c r="F44" s="175">
        <f>'9 средства по кодам'!J317</f>
        <v>4955.043</v>
      </c>
      <c r="G44" s="175">
        <f>'9 средства по кодам'!K317</f>
        <v>673.748</v>
      </c>
      <c r="H44" s="175">
        <f>'9 средства по кодам'!L317</f>
        <v>12804.280929999999</v>
      </c>
      <c r="I44" s="175">
        <f>'9 средства по кодам'!M317</f>
        <v>1473.748</v>
      </c>
      <c r="J44" s="175">
        <f>'9 средства по кодам'!N317</f>
        <v>12383.87413</v>
      </c>
      <c r="K44" s="175">
        <f>'9 средства по кодам'!O317</f>
        <v>2662.11403</v>
      </c>
      <c r="L44" s="175">
        <f>'9 средства по кодам'!P317</f>
        <v>11831.71156</v>
      </c>
      <c r="M44" s="175">
        <f>'9 средства по кодам'!Q317</f>
        <v>8916.99156</v>
      </c>
      <c r="N44" s="175">
        <f>'9 средства по кодам'!R317</f>
        <v>2000</v>
      </c>
      <c r="O44" s="175">
        <f>'9 средства по кодам'!S317</f>
        <v>2000</v>
      </c>
      <c r="P44" s="28"/>
    </row>
    <row r="45" spans="1:16" ht="15" customHeight="1">
      <c r="A45" s="289"/>
      <c r="B45" s="289"/>
      <c r="C45" s="4" t="s">
        <v>8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82">
        <f t="shared" si="2"/>
        <v>0</v>
      </c>
      <c r="P45" s="28"/>
    </row>
    <row r="46" spans="1:16" ht="14.25" customHeight="1">
      <c r="A46" s="289"/>
      <c r="B46" s="289"/>
      <c r="C46" s="4" t="s">
        <v>31</v>
      </c>
      <c r="D46" s="159">
        <v>9255</v>
      </c>
      <c r="E46" s="159">
        <v>9255</v>
      </c>
      <c r="F46" s="159">
        <v>0</v>
      </c>
      <c r="G46" s="159">
        <v>0</v>
      </c>
      <c r="H46" s="159">
        <v>8044.4</v>
      </c>
      <c r="I46" s="159">
        <v>0</v>
      </c>
      <c r="J46" s="159">
        <v>7860</v>
      </c>
      <c r="K46" s="159">
        <v>360</v>
      </c>
      <c r="L46" s="159">
        <v>7860</v>
      </c>
      <c r="M46" s="159">
        <v>5085.151</v>
      </c>
      <c r="N46" s="159">
        <v>0</v>
      </c>
      <c r="O46" s="82">
        <f t="shared" si="2"/>
        <v>0</v>
      </c>
      <c r="P46" s="28"/>
    </row>
    <row r="47" spans="1:16" ht="15.75" customHeight="1">
      <c r="A47" s="289"/>
      <c r="B47" s="289"/>
      <c r="C47" s="4" t="s">
        <v>30</v>
      </c>
      <c r="D47" s="159">
        <v>96.9</v>
      </c>
      <c r="E47" s="159">
        <v>94.6</v>
      </c>
      <c r="F47" s="159">
        <v>4955.043</v>
      </c>
      <c r="G47" s="159">
        <v>673.748</v>
      </c>
      <c r="H47" s="159">
        <v>4759.88093</v>
      </c>
      <c r="I47" s="159">
        <v>1473.748</v>
      </c>
      <c r="J47" s="159">
        <v>4523.87413</v>
      </c>
      <c r="K47" s="159">
        <v>2302.11403</v>
      </c>
      <c r="L47" s="159">
        <v>3971.71156</v>
      </c>
      <c r="M47" s="159">
        <v>3831.84056</v>
      </c>
      <c r="N47" s="159">
        <v>2000</v>
      </c>
      <c r="O47" s="82">
        <f t="shared" si="2"/>
        <v>2000</v>
      </c>
      <c r="P47" s="28"/>
    </row>
    <row r="48" spans="1:16" ht="15" customHeight="1">
      <c r="A48" s="289"/>
      <c r="B48" s="289"/>
      <c r="C48" s="4" t="s">
        <v>72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82">
        <f t="shared" si="2"/>
        <v>0</v>
      </c>
      <c r="P48" s="28"/>
    </row>
    <row r="49" spans="1:16" ht="19.5" customHeight="1">
      <c r="A49" s="289"/>
      <c r="B49" s="289"/>
      <c r="C49" s="4" t="s">
        <v>36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82">
        <f t="shared" si="2"/>
        <v>0</v>
      </c>
      <c r="P49" s="28"/>
    </row>
    <row r="50" spans="1:16" ht="12.75">
      <c r="A50" s="289" t="s">
        <v>68</v>
      </c>
      <c r="B50" s="289" t="s">
        <v>832</v>
      </c>
      <c r="C50" s="14" t="s">
        <v>70</v>
      </c>
      <c r="D50" s="82">
        <f>D52+D53+D54+D55+D56</f>
        <v>19421.7</v>
      </c>
      <c r="E50" s="82">
        <f aca="true" t="shared" si="11" ref="E50:N50">E52+E53+E54+E55+E56</f>
        <v>19295.300000000003</v>
      </c>
      <c r="F50" s="82">
        <f>F52+F53+F54+F55+F56</f>
        <v>18919.01075</v>
      </c>
      <c r="G50" s="82">
        <f t="shared" si="11"/>
        <v>4394.95806</v>
      </c>
      <c r="H50" s="82">
        <f t="shared" si="11"/>
        <v>20706.36075</v>
      </c>
      <c r="I50" s="82">
        <f t="shared" si="11"/>
        <v>10174.09489</v>
      </c>
      <c r="J50" s="82">
        <f t="shared" si="11"/>
        <v>20756.89763</v>
      </c>
      <c r="K50" s="82">
        <f t="shared" si="11"/>
        <v>15932.10725</v>
      </c>
      <c r="L50" s="82">
        <f t="shared" si="11"/>
        <v>23168.96827</v>
      </c>
      <c r="M50" s="82">
        <f t="shared" si="11"/>
        <v>23053.47607</v>
      </c>
      <c r="N50" s="82">
        <f t="shared" si="11"/>
        <v>23133.3</v>
      </c>
      <c r="O50" s="82">
        <f t="shared" si="2"/>
        <v>23133.3</v>
      </c>
      <c r="P50" s="28"/>
    </row>
    <row r="51" spans="1:16" ht="12.75">
      <c r="A51" s="289"/>
      <c r="B51" s="289"/>
      <c r="C51" s="54" t="s">
        <v>71</v>
      </c>
      <c r="D51" s="175">
        <f>'9 средства по кодам'!H342</f>
        <v>19421.7</v>
      </c>
      <c r="E51" s="175">
        <f>'9 средства по кодам'!I342</f>
        <v>19295.33</v>
      </c>
      <c r="F51" s="175">
        <f>'9 средства по кодам'!J342</f>
        <v>18919.01075</v>
      </c>
      <c r="G51" s="175">
        <f>'9 средства по кодам'!K342</f>
        <v>4394.95806</v>
      </c>
      <c r="H51" s="175">
        <f>'9 средства по кодам'!L342</f>
        <v>20706.36075</v>
      </c>
      <c r="I51" s="175">
        <f>'9 средства по кодам'!M342</f>
        <v>10174.09489</v>
      </c>
      <c r="J51" s="175">
        <f>'9 средства по кодам'!N342</f>
        <v>20756.89763</v>
      </c>
      <c r="K51" s="175">
        <f>'9 средства по кодам'!O342</f>
        <v>15932.10725</v>
      </c>
      <c r="L51" s="175">
        <f>'9 средства по кодам'!P342</f>
        <v>23168.96827</v>
      </c>
      <c r="M51" s="175">
        <f>'9 средства по кодам'!Q342</f>
        <v>23053.47607</v>
      </c>
      <c r="N51" s="175">
        <f>'9 средства по кодам'!R342</f>
        <v>23133.300000000003</v>
      </c>
      <c r="O51" s="175">
        <f>'9 средства по кодам'!S342</f>
        <v>23133.300000000003</v>
      </c>
      <c r="P51" s="28"/>
    </row>
    <row r="52" spans="1:16" ht="12.75">
      <c r="A52" s="289"/>
      <c r="B52" s="289"/>
      <c r="C52" s="4" t="s">
        <v>8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82">
        <f t="shared" si="2"/>
        <v>0</v>
      </c>
      <c r="P52" s="28"/>
    </row>
    <row r="53" spans="1:16" ht="12.75">
      <c r="A53" s="289"/>
      <c r="B53" s="289"/>
      <c r="C53" s="4" t="s">
        <v>31</v>
      </c>
      <c r="D53" s="159">
        <v>986.2</v>
      </c>
      <c r="E53" s="159">
        <v>986.2</v>
      </c>
      <c r="F53" s="159">
        <v>79.7</v>
      </c>
      <c r="G53" s="159">
        <v>0</v>
      </c>
      <c r="H53" s="159">
        <v>1460</v>
      </c>
      <c r="I53" s="159">
        <v>0</v>
      </c>
      <c r="J53" s="159">
        <v>1460</v>
      </c>
      <c r="K53" s="159">
        <v>592.391</v>
      </c>
      <c r="L53" s="159">
        <v>1705.5</v>
      </c>
      <c r="M53" s="159">
        <v>1705.5</v>
      </c>
      <c r="N53" s="159">
        <v>0</v>
      </c>
      <c r="O53" s="82">
        <f t="shared" si="2"/>
        <v>0</v>
      </c>
      <c r="P53" s="28"/>
    </row>
    <row r="54" spans="1:16" ht="12.75">
      <c r="A54" s="289"/>
      <c r="B54" s="289"/>
      <c r="C54" s="4" t="s">
        <v>30</v>
      </c>
      <c r="D54" s="159">
        <v>18435.5</v>
      </c>
      <c r="E54" s="159">
        <v>18309.100000000002</v>
      </c>
      <c r="F54" s="159">
        <v>18839.31075</v>
      </c>
      <c r="G54" s="159">
        <v>4394.95806</v>
      </c>
      <c r="H54" s="159">
        <v>19246.36075</v>
      </c>
      <c r="I54" s="159">
        <v>10174.09489</v>
      </c>
      <c r="J54" s="159">
        <v>19296.89763</v>
      </c>
      <c r="K54" s="159">
        <v>15339.71625</v>
      </c>
      <c r="L54" s="159">
        <v>21463.46827</v>
      </c>
      <c r="M54" s="159">
        <v>21347.97607</v>
      </c>
      <c r="N54" s="159">
        <v>23133.3</v>
      </c>
      <c r="O54" s="82">
        <f t="shared" si="2"/>
        <v>23133.3</v>
      </c>
      <c r="P54" s="28"/>
    </row>
    <row r="55" spans="1:16" ht="14.25" customHeight="1">
      <c r="A55" s="289"/>
      <c r="B55" s="289"/>
      <c r="C55" s="4" t="s">
        <v>72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82">
        <f t="shared" si="2"/>
        <v>0</v>
      </c>
      <c r="P55" s="28"/>
    </row>
    <row r="56" spans="1:16" ht="22.5">
      <c r="A56" s="289"/>
      <c r="B56" s="289"/>
      <c r="C56" s="4" t="s">
        <v>36</v>
      </c>
      <c r="D56" s="159">
        <v>0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82">
        <f t="shared" si="2"/>
        <v>0</v>
      </c>
      <c r="P56" s="28"/>
    </row>
    <row r="57" spans="1:16" ht="12.75">
      <c r="A57" s="303" t="s">
        <v>32</v>
      </c>
      <c r="B57" s="309" t="s">
        <v>960</v>
      </c>
      <c r="C57" s="162" t="s">
        <v>87</v>
      </c>
      <c r="D57" s="29" t="s">
        <v>75</v>
      </c>
      <c r="E57" s="29" t="s">
        <v>75</v>
      </c>
      <c r="F57" s="29" t="s">
        <v>75</v>
      </c>
      <c r="G57" s="29" t="s">
        <v>75</v>
      </c>
      <c r="H57" s="29" t="s">
        <v>75</v>
      </c>
      <c r="I57" s="29" t="s">
        <v>75</v>
      </c>
      <c r="J57" s="29" t="s">
        <v>75</v>
      </c>
      <c r="K57" s="29" t="s">
        <v>75</v>
      </c>
      <c r="L57" s="29" t="s">
        <v>75</v>
      </c>
      <c r="M57" s="29" t="s">
        <v>75</v>
      </c>
      <c r="N57" s="29">
        <f>N59+N60+N61+N62+N63+N64</f>
        <v>215</v>
      </c>
      <c r="O57" s="82">
        <f t="shared" si="2"/>
        <v>215</v>
      </c>
      <c r="P57" s="30"/>
    </row>
    <row r="58" spans="1:16" ht="12.75">
      <c r="A58" s="304"/>
      <c r="B58" s="310"/>
      <c r="C58" s="163" t="s">
        <v>88</v>
      </c>
      <c r="D58" s="175">
        <f>'9 средства по кодам'!H398</f>
        <v>0</v>
      </c>
      <c r="E58" s="175">
        <f>'9 средства по кодам'!I398</f>
        <v>0</v>
      </c>
      <c r="F58" s="175">
        <f>'9 средства по кодам'!J398</f>
        <v>0</v>
      </c>
      <c r="G58" s="175">
        <f>'9 средства по кодам'!K398</f>
        <v>0</v>
      </c>
      <c r="H58" s="175">
        <f>'9 средства по кодам'!L398</f>
        <v>0</v>
      </c>
      <c r="I58" s="175">
        <f>'9 средства по кодам'!M398</f>
        <v>0</v>
      </c>
      <c r="J58" s="175">
        <f>'9 средства по кодам'!N398</f>
        <v>0</v>
      </c>
      <c r="K58" s="175">
        <f>'9 средства по кодам'!O398</f>
        <v>0</v>
      </c>
      <c r="L58" s="175">
        <f>'9 средства по кодам'!P398</f>
        <v>0</v>
      </c>
      <c r="M58" s="175">
        <f>'9 средства по кодам'!Q398</f>
        <v>0</v>
      </c>
      <c r="N58" s="175">
        <f>'9 средства по кодам'!R398</f>
        <v>215</v>
      </c>
      <c r="O58" s="175">
        <f>'9 средства по кодам'!S398</f>
        <v>215</v>
      </c>
      <c r="P58" s="30"/>
    </row>
    <row r="59" spans="1:16" ht="12.75">
      <c r="A59" s="304"/>
      <c r="B59" s="310"/>
      <c r="C59" s="162" t="s">
        <v>8</v>
      </c>
      <c r="D59" s="29" t="s">
        <v>75</v>
      </c>
      <c r="E59" s="29" t="str">
        <f>E67</f>
        <v>х</v>
      </c>
      <c r="F59" s="29" t="str">
        <f>F67</f>
        <v>х</v>
      </c>
      <c r="G59" s="29" t="str">
        <f>G67</f>
        <v>х</v>
      </c>
      <c r="H59" s="29" t="str">
        <f aca="true" t="shared" si="12" ref="H59:N59">H67</f>
        <v>х</v>
      </c>
      <c r="I59" s="29" t="str">
        <f t="shared" si="12"/>
        <v>х</v>
      </c>
      <c r="J59" s="29" t="str">
        <f t="shared" si="12"/>
        <v>х</v>
      </c>
      <c r="K59" s="29" t="str">
        <f t="shared" si="12"/>
        <v>х</v>
      </c>
      <c r="L59" s="29" t="str">
        <f t="shared" si="12"/>
        <v>х</v>
      </c>
      <c r="M59" s="29" t="str">
        <f t="shared" si="12"/>
        <v>х</v>
      </c>
      <c r="N59" s="29">
        <f t="shared" si="12"/>
        <v>0</v>
      </c>
      <c r="O59" s="82">
        <f t="shared" si="2"/>
        <v>0</v>
      </c>
      <c r="P59" s="30"/>
    </row>
    <row r="60" spans="1:16" ht="12.75">
      <c r="A60" s="304"/>
      <c r="B60" s="310"/>
      <c r="C60" s="162" t="s">
        <v>89</v>
      </c>
      <c r="D60" s="29" t="s">
        <v>75</v>
      </c>
      <c r="E60" s="29" t="str">
        <f aca="true" t="shared" si="13" ref="E60:N60">E68</f>
        <v>х</v>
      </c>
      <c r="F60" s="29" t="str">
        <f t="shared" si="13"/>
        <v>х</v>
      </c>
      <c r="G60" s="29" t="str">
        <f t="shared" si="13"/>
        <v>х</v>
      </c>
      <c r="H60" s="29" t="str">
        <f t="shared" si="13"/>
        <v>х</v>
      </c>
      <c r="I60" s="29" t="str">
        <f t="shared" si="13"/>
        <v>х</v>
      </c>
      <c r="J60" s="29" t="str">
        <f t="shared" si="13"/>
        <v>х</v>
      </c>
      <c r="K60" s="29" t="str">
        <f t="shared" si="13"/>
        <v>х</v>
      </c>
      <c r="L60" s="29" t="str">
        <f t="shared" si="13"/>
        <v>х</v>
      </c>
      <c r="M60" s="29" t="str">
        <f t="shared" si="13"/>
        <v>х</v>
      </c>
      <c r="N60" s="29">
        <f t="shared" si="13"/>
        <v>0</v>
      </c>
      <c r="O60" s="82">
        <f t="shared" si="2"/>
        <v>0</v>
      </c>
      <c r="P60" s="30"/>
    </row>
    <row r="61" spans="1:16" ht="12.75">
      <c r="A61" s="304"/>
      <c r="B61" s="310"/>
      <c r="C61" s="162" t="s">
        <v>30</v>
      </c>
      <c r="D61" s="29" t="s">
        <v>75</v>
      </c>
      <c r="E61" s="29" t="str">
        <f aca="true" t="shared" si="14" ref="E61:N61">E69</f>
        <v>х</v>
      </c>
      <c r="F61" s="29" t="str">
        <f t="shared" si="14"/>
        <v>х</v>
      </c>
      <c r="G61" s="29" t="str">
        <f t="shared" si="14"/>
        <v>х</v>
      </c>
      <c r="H61" s="29" t="str">
        <f t="shared" si="14"/>
        <v>х</v>
      </c>
      <c r="I61" s="29" t="str">
        <f t="shared" si="14"/>
        <v>х</v>
      </c>
      <c r="J61" s="29" t="str">
        <f t="shared" si="14"/>
        <v>х</v>
      </c>
      <c r="K61" s="29" t="str">
        <f t="shared" si="14"/>
        <v>х</v>
      </c>
      <c r="L61" s="29" t="str">
        <f t="shared" si="14"/>
        <v>х</v>
      </c>
      <c r="M61" s="29" t="str">
        <f t="shared" si="14"/>
        <v>х</v>
      </c>
      <c r="N61" s="29">
        <f t="shared" si="14"/>
        <v>215</v>
      </c>
      <c r="O61" s="82">
        <f t="shared" si="2"/>
        <v>215</v>
      </c>
      <c r="P61" s="30"/>
    </row>
    <row r="62" spans="1:16" ht="13.5" customHeight="1">
      <c r="A62" s="304"/>
      <c r="B62" s="310"/>
      <c r="C62" s="162" t="s">
        <v>90</v>
      </c>
      <c r="D62" s="29" t="s">
        <v>75</v>
      </c>
      <c r="E62" s="29" t="str">
        <f aca="true" t="shared" si="15" ref="E62:N62">E70</f>
        <v>х</v>
      </c>
      <c r="F62" s="29" t="str">
        <f t="shared" si="15"/>
        <v>х</v>
      </c>
      <c r="G62" s="29" t="str">
        <f t="shared" si="15"/>
        <v>х</v>
      </c>
      <c r="H62" s="29" t="str">
        <f t="shared" si="15"/>
        <v>х</v>
      </c>
      <c r="I62" s="29" t="str">
        <f t="shared" si="15"/>
        <v>х</v>
      </c>
      <c r="J62" s="29" t="str">
        <f t="shared" si="15"/>
        <v>х</v>
      </c>
      <c r="K62" s="29" t="str">
        <f t="shared" si="15"/>
        <v>х</v>
      </c>
      <c r="L62" s="29" t="str">
        <f t="shared" si="15"/>
        <v>х</v>
      </c>
      <c r="M62" s="29" t="str">
        <f t="shared" si="15"/>
        <v>х</v>
      </c>
      <c r="N62" s="29">
        <f t="shared" si="15"/>
        <v>0</v>
      </c>
      <c r="O62" s="82">
        <f t="shared" si="2"/>
        <v>0</v>
      </c>
      <c r="P62" s="30"/>
    </row>
    <row r="63" spans="1:16" ht="21">
      <c r="A63" s="304"/>
      <c r="B63" s="310"/>
      <c r="C63" s="162" t="s">
        <v>36</v>
      </c>
      <c r="D63" s="29" t="s">
        <v>75</v>
      </c>
      <c r="E63" s="29" t="str">
        <f aca="true" t="shared" si="16" ref="E63:N63">E71</f>
        <v>х</v>
      </c>
      <c r="F63" s="29" t="str">
        <f t="shared" si="16"/>
        <v>х</v>
      </c>
      <c r="G63" s="29" t="str">
        <f t="shared" si="16"/>
        <v>х</v>
      </c>
      <c r="H63" s="29" t="str">
        <f t="shared" si="16"/>
        <v>х</v>
      </c>
      <c r="I63" s="29" t="str">
        <f t="shared" si="16"/>
        <v>х</v>
      </c>
      <c r="J63" s="29" t="str">
        <f t="shared" si="16"/>
        <v>х</v>
      </c>
      <c r="K63" s="29" t="str">
        <f t="shared" si="16"/>
        <v>х</v>
      </c>
      <c r="L63" s="29" t="str">
        <f t="shared" si="16"/>
        <v>х</v>
      </c>
      <c r="M63" s="29" t="str">
        <f t="shared" si="16"/>
        <v>х</v>
      </c>
      <c r="N63" s="29">
        <f t="shared" si="16"/>
        <v>0</v>
      </c>
      <c r="O63" s="82">
        <f t="shared" si="2"/>
        <v>0</v>
      </c>
      <c r="P63" s="30"/>
    </row>
    <row r="64" spans="1:16" ht="12.75">
      <c r="A64" s="305"/>
      <c r="B64" s="311"/>
      <c r="C64" s="162" t="s">
        <v>91</v>
      </c>
      <c r="D64" s="29" t="s">
        <v>75</v>
      </c>
      <c r="E64" s="29" t="str">
        <f aca="true" t="shared" si="17" ref="E64:N64">E72</f>
        <v>х</v>
      </c>
      <c r="F64" s="29" t="str">
        <f t="shared" si="17"/>
        <v>х</v>
      </c>
      <c r="G64" s="29" t="str">
        <f t="shared" si="17"/>
        <v>х</v>
      </c>
      <c r="H64" s="29" t="str">
        <f t="shared" si="17"/>
        <v>х</v>
      </c>
      <c r="I64" s="29" t="str">
        <f t="shared" si="17"/>
        <v>х</v>
      </c>
      <c r="J64" s="29" t="str">
        <f t="shared" si="17"/>
        <v>х</v>
      </c>
      <c r="K64" s="29" t="str">
        <f t="shared" si="17"/>
        <v>х</v>
      </c>
      <c r="L64" s="29" t="str">
        <f t="shared" si="17"/>
        <v>х</v>
      </c>
      <c r="M64" s="29" t="str">
        <f t="shared" si="17"/>
        <v>х</v>
      </c>
      <c r="N64" s="29">
        <f t="shared" si="17"/>
        <v>0</v>
      </c>
      <c r="O64" s="82">
        <f t="shared" si="2"/>
        <v>0</v>
      </c>
      <c r="P64" s="30"/>
    </row>
    <row r="65" spans="1:16" ht="12.75">
      <c r="A65" s="297" t="s">
        <v>670</v>
      </c>
      <c r="B65" s="290" t="s">
        <v>836</v>
      </c>
      <c r="C65" s="162" t="s">
        <v>87</v>
      </c>
      <c r="D65" s="29" t="s">
        <v>75</v>
      </c>
      <c r="E65" s="29" t="s">
        <v>75</v>
      </c>
      <c r="F65" s="29" t="s">
        <v>75</v>
      </c>
      <c r="G65" s="29" t="s">
        <v>75</v>
      </c>
      <c r="H65" s="29" t="s">
        <v>75</v>
      </c>
      <c r="I65" s="29" t="s">
        <v>75</v>
      </c>
      <c r="J65" s="29" t="s">
        <v>75</v>
      </c>
      <c r="K65" s="29" t="s">
        <v>75</v>
      </c>
      <c r="L65" s="29" t="s">
        <v>75</v>
      </c>
      <c r="M65" s="29" t="s">
        <v>75</v>
      </c>
      <c r="N65" s="29">
        <f>N67+N68+N69+N70+N71+N72</f>
        <v>215</v>
      </c>
      <c r="O65" s="82">
        <f t="shared" si="2"/>
        <v>215</v>
      </c>
      <c r="P65" s="30"/>
    </row>
    <row r="66" spans="1:16" ht="12.75">
      <c r="A66" s="298"/>
      <c r="B66" s="291"/>
      <c r="C66" s="163" t="s">
        <v>88</v>
      </c>
      <c r="D66" s="175">
        <f>'9 средства по кодам'!H398</f>
        <v>0</v>
      </c>
      <c r="E66" s="175">
        <f>'9 средства по кодам'!I398</f>
        <v>0</v>
      </c>
      <c r="F66" s="175">
        <f>'9 средства по кодам'!J398</f>
        <v>0</v>
      </c>
      <c r="G66" s="175">
        <f>'9 средства по кодам'!K398</f>
        <v>0</v>
      </c>
      <c r="H66" s="175">
        <f>'9 средства по кодам'!L398</f>
        <v>0</v>
      </c>
      <c r="I66" s="175">
        <f>'9 средства по кодам'!M398</f>
        <v>0</v>
      </c>
      <c r="J66" s="175">
        <f>'9 средства по кодам'!N398</f>
        <v>0</v>
      </c>
      <c r="K66" s="175">
        <f>'9 средства по кодам'!O398</f>
        <v>0</v>
      </c>
      <c r="L66" s="175">
        <f>'9 средства по кодам'!P398</f>
        <v>0</v>
      </c>
      <c r="M66" s="175">
        <f>'9 средства по кодам'!Q398</f>
        <v>0</v>
      </c>
      <c r="N66" s="175">
        <f>'9 средства по кодам'!R398</f>
        <v>215</v>
      </c>
      <c r="O66" s="175">
        <f>'9 средства по кодам'!S398</f>
        <v>215</v>
      </c>
      <c r="P66" s="30"/>
    </row>
    <row r="67" spans="1:16" ht="12.75">
      <c r="A67" s="298"/>
      <c r="B67" s="291"/>
      <c r="C67" s="164" t="s">
        <v>8</v>
      </c>
      <c r="D67" s="159" t="s">
        <v>75</v>
      </c>
      <c r="E67" s="159" t="s">
        <v>75</v>
      </c>
      <c r="F67" s="159" t="s">
        <v>75</v>
      </c>
      <c r="G67" s="159" t="s">
        <v>75</v>
      </c>
      <c r="H67" s="159" t="s">
        <v>75</v>
      </c>
      <c r="I67" s="159" t="s">
        <v>75</v>
      </c>
      <c r="J67" s="159" t="s">
        <v>75</v>
      </c>
      <c r="K67" s="159" t="s">
        <v>75</v>
      </c>
      <c r="L67" s="159" t="s">
        <v>75</v>
      </c>
      <c r="M67" s="159" t="s">
        <v>75</v>
      </c>
      <c r="N67" s="159">
        <v>0</v>
      </c>
      <c r="O67" s="82">
        <f t="shared" si="2"/>
        <v>0</v>
      </c>
      <c r="P67" s="30"/>
    </row>
    <row r="68" spans="1:16" ht="12.75">
      <c r="A68" s="298"/>
      <c r="B68" s="291"/>
      <c r="C68" s="164" t="s">
        <v>89</v>
      </c>
      <c r="D68" s="159" t="s">
        <v>75</v>
      </c>
      <c r="E68" s="159" t="s">
        <v>75</v>
      </c>
      <c r="F68" s="159" t="s">
        <v>75</v>
      </c>
      <c r="G68" s="159" t="s">
        <v>75</v>
      </c>
      <c r="H68" s="159" t="s">
        <v>75</v>
      </c>
      <c r="I68" s="159" t="s">
        <v>75</v>
      </c>
      <c r="J68" s="159" t="s">
        <v>75</v>
      </c>
      <c r="K68" s="159" t="s">
        <v>75</v>
      </c>
      <c r="L68" s="159" t="s">
        <v>75</v>
      </c>
      <c r="M68" s="159" t="s">
        <v>75</v>
      </c>
      <c r="N68" s="159">
        <v>0</v>
      </c>
      <c r="O68" s="82">
        <f t="shared" si="2"/>
        <v>0</v>
      </c>
      <c r="P68" s="30"/>
    </row>
    <row r="69" spans="1:16" ht="12.75">
      <c r="A69" s="298"/>
      <c r="B69" s="291"/>
      <c r="C69" s="164" t="s">
        <v>30</v>
      </c>
      <c r="D69" s="159" t="s">
        <v>75</v>
      </c>
      <c r="E69" s="159" t="s">
        <v>75</v>
      </c>
      <c r="F69" s="159" t="s">
        <v>75</v>
      </c>
      <c r="G69" s="159" t="s">
        <v>75</v>
      </c>
      <c r="H69" s="159" t="s">
        <v>75</v>
      </c>
      <c r="I69" s="159" t="s">
        <v>75</v>
      </c>
      <c r="J69" s="159" t="s">
        <v>75</v>
      </c>
      <c r="K69" s="159" t="s">
        <v>75</v>
      </c>
      <c r="L69" s="159" t="s">
        <v>75</v>
      </c>
      <c r="M69" s="159" t="s">
        <v>75</v>
      </c>
      <c r="N69" s="159">
        <v>215</v>
      </c>
      <c r="O69" s="82">
        <f t="shared" si="2"/>
        <v>215</v>
      </c>
      <c r="P69" s="30"/>
    </row>
    <row r="70" spans="1:16" ht="17.25" customHeight="1">
      <c r="A70" s="298"/>
      <c r="B70" s="291"/>
      <c r="C70" s="164" t="s">
        <v>90</v>
      </c>
      <c r="D70" s="159" t="s">
        <v>75</v>
      </c>
      <c r="E70" s="159" t="s">
        <v>75</v>
      </c>
      <c r="F70" s="159" t="s">
        <v>75</v>
      </c>
      <c r="G70" s="159" t="s">
        <v>75</v>
      </c>
      <c r="H70" s="159" t="s">
        <v>75</v>
      </c>
      <c r="I70" s="159" t="s">
        <v>75</v>
      </c>
      <c r="J70" s="159" t="s">
        <v>75</v>
      </c>
      <c r="K70" s="159" t="s">
        <v>75</v>
      </c>
      <c r="L70" s="159" t="s">
        <v>75</v>
      </c>
      <c r="M70" s="159" t="s">
        <v>75</v>
      </c>
      <c r="N70" s="159">
        <v>0</v>
      </c>
      <c r="O70" s="82">
        <f t="shared" si="2"/>
        <v>0</v>
      </c>
      <c r="P70" s="30"/>
    </row>
    <row r="71" spans="1:16" ht="22.5">
      <c r="A71" s="298"/>
      <c r="B71" s="291"/>
      <c r="C71" s="164" t="s">
        <v>36</v>
      </c>
      <c r="D71" s="159" t="s">
        <v>75</v>
      </c>
      <c r="E71" s="159" t="s">
        <v>75</v>
      </c>
      <c r="F71" s="159" t="s">
        <v>75</v>
      </c>
      <c r="G71" s="159" t="s">
        <v>75</v>
      </c>
      <c r="H71" s="159" t="s">
        <v>75</v>
      </c>
      <c r="I71" s="159" t="s">
        <v>75</v>
      </c>
      <c r="J71" s="159" t="s">
        <v>75</v>
      </c>
      <c r="K71" s="159" t="s">
        <v>75</v>
      </c>
      <c r="L71" s="159" t="s">
        <v>75</v>
      </c>
      <c r="M71" s="159" t="s">
        <v>75</v>
      </c>
      <c r="N71" s="159">
        <v>0</v>
      </c>
      <c r="O71" s="82">
        <f t="shared" si="2"/>
        <v>0</v>
      </c>
      <c r="P71" s="30"/>
    </row>
    <row r="72" spans="1:16" ht="12.75">
      <c r="A72" s="299"/>
      <c r="B72" s="292"/>
      <c r="C72" s="164" t="s">
        <v>91</v>
      </c>
      <c r="D72" s="159" t="s">
        <v>75</v>
      </c>
      <c r="E72" s="159" t="s">
        <v>75</v>
      </c>
      <c r="F72" s="159" t="s">
        <v>75</v>
      </c>
      <c r="G72" s="159" t="s">
        <v>75</v>
      </c>
      <c r="H72" s="159" t="s">
        <v>75</v>
      </c>
      <c r="I72" s="159" t="s">
        <v>75</v>
      </c>
      <c r="J72" s="159" t="s">
        <v>75</v>
      </c>
      <c r="K72" s="159" t="s">
        <v>75</v>
      </c>
      <c r="L72" s="159" t="s">
        <v>75</v>
      </c>
      <c r="M72" s="159" t="s">
        <v>75</v>
      </c>
      <c r="N72" s="159">
        <v>0</v>
      </c>
      <c r="O72" s="82">
        <f t="shared" si="2"/>
        <v>0</v>
      </c>
      <c r="P72" s="30"/>
    </row>
    <row r="73" spans="1:16" ht="12.75" customHeight="1">
      <c r="A73" s="300" t="s">
        <v>32</v>
      </c>
      <c r="B73" s="300" t="s">
        <v>833</v>
      </c>
      <c r="C73" s="162" t="s">
        <v>87</v>
      </c>
      <c r="D73" s="82">
        <f>D75+D76+D77+D78+D79+D80</f>
        <v>20243.1</v>
      </c>
      <c r="E73" s="82">
        <f aca="true" t="shared" si="18" ref="E73:N73">E75+E76+E77+E78+E79+E80</f>
        <v>17064.199999999997</v>
      </c>
      <c r="F73" s="82">
        <f t="shared" si="18"/>
        <v>65544.92</v>
      </c>
      <c r="G73" s="82">
        <f t="shared" si="18"/>
        <v>3714.69138</v>
      </c>
      <c r="H73" s="82">
        <f t="shared" si="18"/>
        <v>81810.08</v>
      </c>
      <c r="I73" s="82">
        <f t="shared" si="18"/>
        <v>9460.4812</v>
      </c>
      <c r="J73" s="82">
        <f t="shared" si="18"/>
        <v>87204.84792999999</v>
      </c>
      <c r="K73" s="82">
        <f t="shared" si="18"/>
        <v>18795.93169</v>
      </c>
      <c r="L73" s="82">
        <f t="shared" si="18"/>
        <v>87327.89793</v>
      </c>
      <c r="M73" s="82">
        <f t="shared" si="18"/>
        <v>72665.19737</v>
      </c>
      <c r="N73" s="82">
        <f t="shared" si="18"/>
        <v>28098.100000000002</v>
      </c>
      <c r="O73" s="82">
        <f t="shared" si="2"/>
        <v>28098.100000000002</v>
      </c>
      <c r="P73" s="31"/>
    </row>
    <row r="74" spans="1:16" ht="12.75">
      <c r="A74" s="301"/>
      <c r="B74" s="301"/>
      <c r="C74" s="165" t="s">
        <v>88</v>
      </c>
      <c r="D74" s="175">
        <f>'9 средства по кодам'!H407</f>
        <v>20243.1</v>
      </c>
      <c r="E74" s="175">
        <f>'9 средства по кодам'!I407</f>
        <v>17064.199999999997</v>
      </c>
      <c r="F74" s="175">
        <f>'9 средства по кодам'!J407</f>
        <v>65544.92</v>
      </c>
      <c r="G74" s="175">
        <f>'9 средства по кодам'!K407</f>
        <v>3714.69138</v>
      </c>
      <c r="H74" s="175">
        <f>'9 средства по кодам'!L407</f>
        <v>81810.08</v>
      </c>
      <c r="I74" s="175">
        <f>'9 средства по кодам'!M407</f>
        <v>9460.4812</v>
      </c>
      <c r="J74" s="175">
        <f>'9 средства по кодам'!N407</f>
        <v>87204.84793</v>
      </c>
      <c r="K74" s="175">
        <f>'9 средства по кодам'!O407</f>
        <v>18795.931689999998</v>
      </c>
      <c r="L74" s="175">
        <f>'9 средства по кодам'!P407</f>
        <v>87327.89793</v>
      </c>
      <c r="M74" s="175">
        <f>'9 средства по кодам'!Q407</f>
        <v>72665.19737</v>
      </c>
      <c r="N74" s="175">
        <f>'9 средства по кодам'!R407</f>
        <v>28098.100000000002</v>
      </c>
      <c r="O74" s="175">
        <f>'9 средства по кодам'!S407</f>
        <v>28098.100000000002</v>
      </c>
      <c r="P74" s="31"/>
    </row>
    <row r="75" spans="1:16" ht="12.75">
      <c r="A75" s="301"/>
      <c r="B75" s="301"/>
      <c r="C75" s="166" t="s">
        <v>8</v>
      </c>
      <c r="D75" s="29">
        <f>D83+D91+D99+D107</f>
        <v>0</v>
      </c>
      <c r="E75" s="29">
        <f>E83+E91+E99+E107</f>
        <v>0</v>
      </c>
      <c r="F75" s="29">
        <f>F83+F91+F99+F107</f>
        <v>0</v>
      </c>
      <c r="G75" s="29">
        <f>G83+G91+G99+G107</f>
        <v>0</v>
      </c>
      <c r="H75" s="29">
        <f aca="true" t="shared" si="19" ref="H75:N75">H83+H91+H99+H107</f>
        <v>0</v>
      </c>
      <c r="I75" s="29">
        <f t="shared" si="19"/>
        <v>0</v>
      </c>
      <c r="J75" s="29">
        <f t="shared" si="19"/>
        <v>0</v>
      </c>
      <c r="K75" s="29">
        <f t="shared" si="19"/>
        <v>0</v>
      </c>
      <c r="L75" s="29">
        <f t="shared" si="19"/>
        <v>0</v>
      </c>
      <c r="M75" s="29">
        <f t="shared" si="19"/>
        <v>0</v>
      </c>
      <c r="N75" s="29">
        <f t="shared" si="19"/>
        <v>0</v>
      </c>
      <c r="O75" s="82">
        <f t="shared" si="2"/>
        <v>0</v>
      </c>
      <c r="P75" s="31"/>
    </row>
    <row r="76" spans="1:16" ht="12.75">
      <c r="A76" s="301"/>
      <c r="B76" s="301"/>
      <c r="C76" s="166" t="s">
        <v>89</v>
      </c>
      <c r="D76" s="29">
        <f>D84+D92+D100+D108</f>
        <v>16526.699999999997</v>
      </c>
      <c r="E76" s="29">
        <f aca="true" t="shared" si="20" ref="D76:E80">E84+E92+E100+E108</f>
        <v>13536.699999999999</v>
      </c>
      <c r="F76" s="29">
        <f aca="true" t="shared" si="21" ref="F76:G80">F84+F92+F100+F108</f>
        <v>56867.92</v>
      </c>
      <c r="G76" s="29">
        <f t="shared" si="21"/>
        <v>2990</v>
      </c>
      <c r="H76" s="29">
        <f aca="true" t="shared" si="22" ref="H76:N76">H84+H92+H100+H108</f>
        <v>76890.48</v>
      </c>
      <c r="I76" s="29">
        <f t="shared" si="22"/>
        <v>7741</v>
      </c>
      <c r="J76" s="29">
        <f t="shared" si="22"/>
        <v>81855.48</v>
      </c>
      <c r="K76" s="29">
        <f t="shared" si="22"/>
        <v>15703.50627</v>
      </c>
      <c r="L76" s="29">
        <f t="shared" si="22"/>
        <v>81288.53</v>
      </c>
      <c r="M76" s="29">
        <f t="shared" si="22"/>
        <v>68202.3955</v>
      </c>
      <c r="N76" s="29">
        <f t="shared" si="22"/>
        <v>22480.4</v>
      </c>
      <c r="O76" s="82">
        <f t="shared" si="2"/>
        <v>22480.4</v>
      </c>
      <c r="P76" s="31"/>
    </row>
    <row r="77" spans="1:16" ht="12.75">
      <c r="A77" s="301"/>
      <c r="B77" s="301"/>
      <c r="C77" s="166" t="s">
        <v>30</v>
      </c>
      <c r="D77" s="29">
        <f t="shared" si="20"/>
        <v>3716.4</v>
      </c>
      <c r="E77" s="29">
        <f t="shared" si="20"/>
        <v>3527.5</v>
      </c>
      <c r="F77" s="29">
        <f t="shared" si="21"/>
        <v>8677</v>
      </c>
      <c r="G77" s="29">
        <f t="shared" si="21"/>
        <v>724.69138</v>
      </c>
      <c r="H77" s="29">
        <f aca="true" t="shared" si="23" ref="H77:N77">H85+H93+H101+H109</f>
        <v>4919.6</v>
      </c>
      <c r="I77" s="29">
        <f t="shared" si="23"/>
        <v>1719.4812</v>
      </c>
      <c r="J77" s="29">
        <f t="shared" si="23"/>
        <v>5349.36793</v>
      </c>
      <c r="K77" s="29">
        <f t="shared" si="23"/>
        <v>3092.42542</v>
      </c>
      <c r="L77" s="29">
        <f t="shared" si="23"/>
        <v>6039.36793</v>
      </c>
      <c r="M77" s="29">
        <f t="shared" si="23"/>
        <v>4462.80187</v>
      </c>
      <c r="N77" s="29">
        <f t="shared" si="23"/>
        <v>5617.7</v>
      </c>
      <c r="O77" s="82">
        <f t="shared" si="2"/>
        <v>5617.7</v>
      </c>
      <c r="P77" s="31"/>
    </row>
    <row r="78" spans="1:16" ht="21">
      <c r="A78" s="301"/>
      <c r="B78" s="301"/>
      <c r="C78" s="166" t="s">
        <v>90</v>
      </c>
      <c r="D78" s="29">
        <f t="shared" si="20"/>
        <v>0</v>
      </c>
      <c r="E78" s="29">
        <f t="shared" si="20"/>
        <v>0</v>
      </c>
      <c r="F78" s="29">
        <f t="shared" si="21"/>
        <v>0</v>
      </c>
      <c r="G78" s="29">
        <f t="shared" si="21"/>
        <v>0</v>
      </c>
      <c r="H78" s="29">
        <f aca="true" t="shared" si="24" ref="H78:N78">H86+H94+H102+H110</f>
        <v>0</v>
      </c>
      <c r="I78" s="29">
        <f t="shared" si="24"/>
        <v>0</v>
      </c>
      <c r="J78" s="29">
        <f t="shared" si="24"/>
        <v>0</v>
      </c>
      <c r="K78" s="29">
        <f t="shared" si="24"/>
        <v>0</v>
      </c>
      <c r="L78" s="29">
        <f t="shared" si="24"/>
        <v>0</v>
      </c>
      <c r="M78" s="29">
        <f t="shared" si="24"/>
        <v>0</v>
      </c>
      <c r="N78" s="29">
        <f t="shared" si="24"/>
        <v>0</v>
      </c>
      <c r="O78" s="82">
        <f t="shared" si="2"/>
        <v>0</v>
      </c>
      <c r="P78" s="31"/>
    </row>
    <row r="79" spans="1:16" ht="21">
      <c r="A79" s="301"/>
      <c r="B79" s="301"/>
      <c r="C79" s="166" t="s">
        <v>36</v>
      </c>
      <c r="D79" s="29">
        <f t="shared" si="20"/>
        <v>0</v>
      </c>
      <c r="E79" s="29">
        <f t="shared" si="20"/>
        <v>0</v>
      </c>
      <c r="F79" s="29">
        <f t="shared" si="21"/>
        <v>0</v>
      </c>
      <c r="G79" s="29">
        <f t="shared" si="21"/>
        <v>0</v>
      </c>
      <c r="H79" s="29">
        <f aca="true" t="shared" si="25" ref="H79:N79">H87+H95+H103+H111</f>
        <v>0</v>
      </c>
      <c r="I79" s="29">
        <f t="shared" si="25"/>
        <v>0</v>
      </c>
      <c r="J79" s="29">
        <f t="shared" si="25"/>
        <v>0</v>
      </c>
      <c r="K79" s="29">
        <f t="shared" si="25"/>
        <v>0</v>
      </c>
      <c r="L79" s="29">
        <f t="shared" si="25"/>
        <v>0</v>
      </c>
      <c r="M79" s="29">
        <f t="shared" si="25"/>
        <v>0</v>
      </c>
      <c r="N79" s="29">
        <f t="shared" si="25"/>
        <v>0</v>
      </c>
      <c r="O79" s="82">
        <f t="shared" si="2"/>
        <v>0</v>
      </c>
      <c r="P79" s="31"/>
    </row>
    <row r="80" spans="1:16" ht="12.75">
      <c r="A80" s="302"/>
      <c r="B80" s="302"/>
      <c r="C80" s="166" t="s">
        <v>91</v>
      </c>
      <c r="D80" s="29">
        <f t="shared" si="20"/>
        <v>0</v>
      </c>
      <c r="E80" s="29">
        <f t="shared" si="20"/>
        <v>0</v>
      </c>
      <c r="F80" s="29">
        <f t="shared" si="21"/>
        <v>0</v>
      </c>
      <c r="G80" s="29">
        <f t="shared" si="21"/>
        <v>0</v>
      </c>
      <c r="H80" s="29">
        <f aca="true" t="shared" si="26" ref="H80:N80">H88+H96+H104+H112</f>
        <v>0</v>
      </c>
      <c r="I80" s="29">
        <f t="shared" si="26"/>
        <v>0</v>
      </c>
      <c r="J80" s="29">
        <f t="shared" si="26"/>
        <v>0</v>
      </c>
      <c r="K80" s="29">
        <f t="shared" si="26"/>
        <v>0</v>
      </c>
      <c r="L80" s="29">
        <f t="shared" si="26"/>
        <v>0</v>
      </c>
      <c r="M80" s="29">
        <f t="shared" si="26"/>
        <v>0</v>
      </c>
      <c r="N80" s="29">
        <f t="shared" si="26"/>
        <v>0</v>
      </c>
      <c r="O80" s="82">
        <f t="shared" si="2"/>
        <v>0</v>
      </c>
      <c r="P80" s="31"/>
    </row>
    <row r="81" spans="1:16" ht="15.75" customHeight="1">
      <c r="A81" s="289" t="s">
        <v>23</v>
      </c>
      <c r="B81" s="290" t="s">
        <v>834</v>
      </c>
      <c r="C81" s="162" t="s">
        <v>87</v>
      </c>
      <c r="D81" s="82">
        <f>D83+D84+D85+D86+D87+D88</f>
        <v>4390</v>
      </c>
      <c r="E81" s="82">
        <f aca="true" t="shared" si="27" ref="E81:N81">E83+E84+E85+E86+E87+E88</f>
        <v>1333</v>
      </c>
      <c r="F81" s="82">
        <f>F83+F84+F85+F86+F87+F88</f>
        <v>3010</v>
      </c>
      <c r="G81" s="82">
        <f t="shared" si="27"/>
        <v>2990</v>
      </c>
      <c r="H81" s="82">
        <f>H83+H84+H85+H86+H87+H88</f>
        <v>11198</v>
      </c>
      <c r="I81" s="82">
        <f t="shared" si="27"/>
        <v>3190</v>
      </c>
      <c r="J81" s="82">
        <f t="shared" si="27"/>
        <v>16863.66793</v>
      </c>
      <c r="K81" s="82">
        <f t="shared" si="27"/>
        <v>3755.01993</v>
      </c>
      <c r="L81" s="82">
        <f t="shared" si="27"/>
        <v>16843.66793</v>
      </c>
      <c r="M81" s="82">
        <f t="shared" si="27"/>
        <v>12657.28055</v>
      </c>
      <c r="N81" s="82">
        <f t="shared" si="27"/>
        <v>0</v>
      </c>
      <c r="O81" s="82">
        <f t="shared" si="2"/>
        <v>0</v>
      </c>
      <c r="P81" s="167"/>
    </row>
    <row r="82" spans="1:16" ht="12.75">
      <c r="A82" s="289"/>
      <c r="B82" s="291"/>
      <c r="C82" s="165" t="s">
        <v>88</v>
      </c>
      <c r="D82" s="175">
        <f>'9 средства по кодам'!H410</f>
        <v>4390</v>
      </c>
      <c r="E82" s="175">
        <f>'9 средства по кодам'!I410</f>
        <v>1333</v>
      </c>
      <c r="F82" s="175">
        <f>'9 средства по кодам'!J410</f>
        <v>3010</v>
      </c>
      <c r="G82" s="175">
        <f>'9 средства по кодам'!K410</f>
        <v>2990</v>
      </c>
      <c r="H82" s="175">
        <f>'9 средства по кодам'!L410</f>
        <v>11198</v>
      </c>
      <c r="I82" s="175">
        <f>'9 средства по кодам'!M410</f>
        <v>3190</v>
      </c>
      <c r="J82" s="175">
        <f>'9 средства по кодам'!N410</f>
        <v>16863.66793</v>
      </c>
      <c r="K82" s="175">
        <f>'9 средства по кодам'!O410</f>
        <v>3755.01993</v>
      </c>
      <c r="L82" s="175">
        <f>'9 средства по кодам'!P410</f>
        <v>16843.66793</v>
      </c>
      <c r="M82" s="175">
        <f>'9 средства по кодам'!Q410</f>
        <v>12657.28055</v>
      </c>
      <c r="N82" s="175">
        <f>'9 средства по кодам'!R410</f>
        <v>0</v>
      </c>
      <c r="O82" s="175">
        <f>'9 средства по кодам'!S410</f>
        <v>0</v>
      </c>
      <c r="P82" s="167"/>
    </row>
    <row r="83" spans="1:16" ht="12.75">
      <c r="A83" s="289"/>
      <c r="B83" s="291"/>
      <c r="C83" s="168" t="s">
        <v>8</v>
      </c>
      <c r="D83" s="159">
        <v>0</v>
      </c>
      <c r="E83" s="159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159">
        <v>0</v>
      </c>
      <c r="M83" s="159">
        <v>0</v>
      </c>
      <c r="N83" s="159">
        <v>0</v>
      </c>
      <c r="O83" s="82">
        <f t="shared" si="2"/>
        <v>0</v>
      </c>
      <c r="P83" s="167"/>
    </row>
    <row r="84" spans="1:16" ht="12.75">
      <c r="A84" s="289"/>
      <c r="B84" s="291"/>
      <c r="C84" s="168" t="s">
        <v>89</v>
      </c>
      <c r="D84" s="159">
        <v>2990</v>
      </c>
      <c r="E84" s="159">
        <v>0</v>
      </c>
      <c r="F84" s="28">
        <v>2990</v>
      </c>
      <c r="G84" s="28">
        <v>2990</v>
      </c>
      <c r="H84" s="159">
        <v>10520</v>
      </c>
      <c r="I84" s="159">
        <v>2990</v>
      </c>
      <c r="J84" s="28">
        <v>15485</v>
      </c>
      <c r="K84" s="28">
        <v>2990</v>
      </c>
      <c r="L84" s="159">
        <v>15485</v>
      </c>
      <c r="M84" s="159">
        <v>11532.97502</v>
      </c>
      <c r="N84" s="159">
        <v>0</v>
      </c>
      <c r="O84" s="82">
        <f t="shared" si="2"/>
        <v>0</v>
      </c>
      <c r="P84" s="167"/>
    </row>
    <row r="85" spans="1:16" ht="12.75">
      <c r="A85" s="289"/>
      <c r="B85" s="291"/>
      <c r="C85" s="168" t="s">
        <v>30</v>
      </c>
      <c r="D85" s="159">
        <v>1400</v>
      </c>
      <c r="E85" s="159">
        <v>1333</v>
      </c>
      <c r="F85" s="159">
        <v>20</v>
      </c>
      <c r="G85" s="159">
        <v>0</v>
      </c>
      <c r="H85" s="28">
        <v>678</v>
      </c>
      <c r="I85" s="159">
        <v>200</v>
      </c>
      <c r="J85" s="28">
        <v>1378.66793</v>
      </c>
      <c r="K85" s="28">
        <v>765.01993</v>
      </c>
      <c r="L85" s="159">
        <v>1358.66793</v>
      </c>
      <c r="M85" s="159">
        <v>1124.30553</v>
      </c>
      <c r="N85" s="159">
        <v>0</v>
      </c>
      <c r="O85" s="82">
        <f t="shared" si="2"/>
        <v>0</v>
      </c>
      <c r="P85" s="167"/>
    </row>
    <row r="86" spans="1:16" ht="11.25" customHeight="1">
      <c r="A86" s="289"/>
      <c r="B86" s="291"/>
      <c r="C86" s="168" t="s">
        <v>90</v>
      </c>
      <c r="D86" s="159">
        <v>0</v>
      </c>
      <c r="E86" s="159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159">
        <v>0</v>
      </c>
      <c r="M86" s="159">
        <v>0</v>
      </c>
      <c r="N86" s="159">
        <v>0</v>
      </c>
      <c r="O86" s="82">
        <f t="shared" si="2"/>
        <v>0</v>
      </c>
      <c r="P86" s="167"/>
    </row>
    <row r="87" spans="1:16" ht="22.5">
      <c r="A87" s="289"/>
      <c r="B87" s="291"/>
      <c r="C87" s="168" t="s">
        <v>36</v>
      </c>
      <c r="D87" s="159">
        <v>0</v>
      </c>
      <c r="E87" s="159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159">
        <v>0</v>
      </c>
      <c r="M87" s="159">
        <v>0</v>
      </c>
      <c r="N87" s="159">
        <v>0</v>
      </c>
      <c r="O87" s="82">
        <f t="shared" si="2"/>
        <v>0</v>
      </c>
      <c r="P87" s="167"/>
    </row>
    <row r="88" spans="1:16" ht="12.75">
      <c r="A88" s="289"/>
      <c r="B88" s="292"/>
      <c r="C88" s="168" t="s">
        <v>91</v>
      </c>
      <c r="D88" s="159">
        <v>0</v>
      </c>
      <c r="E88" s="159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159">
        <v>0</v>
      </c>
      <c r="M88" s="159">
        <v>0</v>
      </c>
      <c r="N88" s="159">
        <v>0</v>
      </c>
      <c r="O88" s="82">
        <f t="shared" si="2"/>
        <v>0</v>
      </c>
      <c r="P88" s="167"/>
    </row>
    <row r="89" spans="1:16" ht="11.25" customHeight="1">
      <c r="A89" s="290" t="s">
        <v>167</v>
      </c>
      <c r="B89" s="290" t="s">
        <v>904</v>
      </c>
      <c r="C89" s="162" t="s">
        <v>87</v>
      </c>
      <c r="D89" s="82">
        <f>D91+D92+D93+D94+D95+D96</f>
        <v>0</v>
      </c>
      <c r="E89" s="82">
        <f aca="true" t="shared" si="28" ref="E89:N89">E91+E92+E93+E94+E95+E96</f>
        <v>0</v>
      </c>
      <c r="F89" s="82">
        <f t="shared" si="28"/>
        <v>0</v>
      </c>
      <c r="G89" s="82">
        <f t="shared" si="28"/>
        <v>0</v>
      </c>
      <c r="H89" s="82">
        <f t="shared" si="28"/>
        <v>9000</v>
      </c>
      <c r="I89" s="82">
        <f t="shared" si="28"/>
        <v>0</v>
      </c>
      <c r="J89" s="82">
        <f t="shared" si="28"/>
        <v>9054.6</v>
      </c>
      <c r="K89" s="82">
        <f t="shared" si="28"/>
        <v>0</v>
      </c>
      <c r="L89" s="82">
        <f t="shared" si="28"/>
        <v>9054.6</v>
      </c>
      <c r="M89" s="82">
        <f t="shared" si="28"/>
        <v>0</v>
      </c>
      <c r="N89" s="82">
        <f t="shared" si="28"/>
        <v>1400</v>
      </c>
      <c r="O89" s="82">
        <f aca="true" t="shared" si="29" ref="O89:O152">N89</f>
        <v>1400</v>
      </c>
      <c r="P89" s="167"/>
    </row>
    <row r="90" spans="1:16" ht="12.75">
      <c r="A90" s="291"/>
      <c r="B90" s="291"/>
      <c r="C90" s="165" t="s">
        <v>88</v>
      </c>
      <c r="D90" s="175">
        <f>'9 средства по кодам'!H427</f>
        <v>0</v>
      </c>
      <c r="E90" s="175">
        <f>'9 средства по кодам'!I427</f>
        <v>0</v>
      </c>
      <c r="F90" s="175">
        <f>'9 средства по кодам'!J427</f>
        <v>0</v>
      </c>
      <c r="G90" s="175">
        <f>'9 средства по кодам'!K427</f>
        <v>0</v>
      </c>
      <c r="H90" s="175">
        <f>'9 средства по кодам'!L427</f>
        <v>9000</v>
      </c>
      <c r="I90" s="175">
        <f>'9 средства по кодам'!M427</f>
        <v>0</v>
      </c>
      <c r="J90" s="175">
        <f>'9 средства по кодам'!N427</f>
        <v>9054.6</v>
      </c>
      <c r="K90" s="175">
        <f>'9 средства по кодам'!O427</f>
        <v>0</v>
      </c>
      <c r="L90" s="175">
        <f>'9 средства по кодам'!P427</f>
        <v>9054.6</v>
      </c>
      <c r="M90" s="175">
        <f>'9 средства по кодам'!Q427</f>
        <v>0</v>
      </c>
      <c r="N90" s="175">
        <f>'9 средства по кодам'!R427</f>
        <v>1400</v>
      </c>
      <c r="O90" s="175">
        <f>'9 средства по кодам'!S427</f>
        <v>1400</v>
      </c>
      <c r="P90" s="167"/>
    </row>
    <row r="91" spans="1:16" ht="12.75">
      <c r="A91" s="291"/>
      <c r="B91" s="291"/>
      <c r="C91" s="168" t="s">
        <v>8</v>
      </c>
      <c r="D91" s="159">
        <v>0</v>
      </c>
      <c r="E91" s="159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159">
        <v>0</v>
      </c>
      <c r="M91" s="159">
        <v>0</v>
      </c>
      <c r="N91" s="159">
        <v>0</v>
      </c>
      <c r="O91" s="82">
        <f t="shared" si="29"/>
        <v>0</v>
      </c>
      <c r="P91" s="167"/>
    </row>
    <row r="92" spans="1:16" ht="12.75">
      <c r="A92" s="291"/>
      <c r="B92" s="291"/>
      <c r="C92" s="168" t="s">
        <v>89</v>
      </c>
      <c r="D92" s="159">
        <v>0</v>
      </c>
      <c r="E92" s="159">
        <v>0</v>
      </c>
      <c r="F92" s="28">
        <v>0</v>
      </c>
      <c r="G92" s="28">
        <v>0</v>
      </c>
      <c r="H92" s="28">
        <v>9000</v>
      </c>
      <c r="I92" s="28">
        <v>0</v>
      </c>
      <c r="J92" s="28">
        <v>9000</v>
      </c>
      <c r="K92" s="28">
        <v>0</v>
      </c>
      <c r="L92" s="159">
        <v>9000</v>
      </c>
      <c r="M92" s="159">
        <v>0</v>
      </c>
      <c r="N92" s="159">
        <v>0</v>
      </c>
      <c r="O92" s="82">
        <f t="shared" si="29"/>
        <v>0</v>
      </c>
      <c r="P92" s="167"/>
    </row>
    <row r="93" spans="1:16" ht="12.75">
      <c r="A93" s="291"/>
      <c r="B93" s="291"/>
      <c r="C93" s="168" t="s">
        <v>30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59">
        <v>54.6</v>
      </c>
      <c r="K93" s="159">
        <v>0</v>
      </c>
      <c r="L93" s="159">
        <v>54.6</v>
      </c>
      <c r="M93" s="159">
        <v>0</v>
      </c>
      <c r="N93" s="159">
        <v>1400</v>
      </c>
      <c r="O93" s="82">
        <f t="shared" si="29"/>
        <v>1400</v>
      </c>
      <c r="P93" s="167"/>
    </row>
    <row r="94" spans="1:16" ht="12" customHeight="1">
      <c r="A94" s="291"/>
      <c r="B94" s="291"/>
      <c r="C94" s="168" t="s">
        <v>90</v>
      </c>
      <c r="D94" s="159">
        <v>0</v>
      </c>
      <c r="E94" s="159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159">
        <v>0</v>
      </c>
      <c r="M94" s="159">
        <v>0</v>
      </c>
      <c r="N94" s="159">
        <v>0</v>
      </c>
      <c r="O94" s="82">
        <f t="shared" si="29"/>
        <v>0</v>
      </c>
      <c r="P94" s="167"/>
    </row>
    <row r="95" spans="1:16" ht="22.5">
      <c r="A95" s="291"/>
      <c r="B95" s="291"/>
      <c r="C95" s="168" t="s">
        <v>36</v>
      </c>
      <c r="D95" s="159">
        <v>0</v>
      </c>
      <c r="E95" s="159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159">
        <v>0</v>
      </c>
      <c r="M95" s="159">
        <v>0</v>
      </c>
      <c r="N95" s="159">
        <v>0</v>
      </c>
      <c r="O95" s="82">
        <f t="shared" si="29"/>
        <v>0</v>
      </c>
      <c r="P95" s="167"/>
    </row>
    <row r="96" spans="1:16" ht="12.75">
      <c r="A96" s="292"/>
      <c r="B96" s="292"/>
      <c r="C96" s="168" t="s">
        <v>91</v>
      </c>
      <c r="D96" s="159">
        <v>0</v>
      </c>
      <c r="E96" s="159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159">
        <v>0</v>
      </c>
      <c r="M96" s="159">
        <v>0</v>
      </c>
      <c r="N96" s="159">
        <v>0</v>
      </c>
      <c r="O96" s="82">
        <f t="shared" si="29"/>
        <v>0</v>
      </c>
      <c r="P96" s="167"/>
    </row>
    <row r="97" spans="1:16" ht="12.75">
      <c r="A97" s="290" t="s">
        <v>66</v>
      </c>
      <c r="B97" s="290" t="s">
        <v>835</v>
      </c>
      <c r="C97" s="162" t="s">
        <v>87</v>
      </c>
      <c r="D97" s="82">
        <f>D99+D100+D101+D102+D103+D104</f>
        <v>2316.4</v>
      </c>
      <c r="E97" s="82">
        <f aca="true" t="shared" si="30" ref="E97:N97">E99+E100+E101+E102+E103+E104</f>
        <v>2194.5</v>
      </c>
      <c r="F97" s="82">
        <f t="shared" si="30"/>
        <v>3557</v>
      </c>
      <c r="G97" s="82">
        <f t="shared" si="30"/>
        <v>673.30035</v>
      </c>
      <c r="H97" s="82">
        <f t="shared" si="30"/>
        <v>3732.8</v>
      </c>
      <c r="I97" s="82">
        <f t="shared" si="30"/>
        <v>1391.367</v>
      </c>
      <c r="J97" s="82">
        <f t="shared" si="30"/>
        <v>3407.3</v>
      </c>
      <c r="K97" s="82">
        <f t="shared" si="30"/>
        <v>2200.56812</v>
      </c>
      <c r="L97" s="82">
        <f t="shared" si="30"/>
        <v>3239.05</v>
      </c>
      <c r="M97" s="82">
        <f t="shared" si="30"/>
        <v>3178.56341</v>
      </c>
      <c r="N97" s="82">
        <f t="shared" si="30"/>
        <v>3397.7</v>
      </c>
      <c r="O97" s="82">
        <f t="shared" si="29"/>
        <v>3397.7</v>
      </c>
      <c r="P97" s="30"/>
    </row>
    <row r="98" spans="1:16" ht="12.75">
      <c r="A98" s="291"/>
      <c r="B98" s="291"/>
      <c r="C98" s="163" t="s">
        <v>88</v>
      </c>
      <c r="D98" s="175">
        <f>'9 средства по кодам'!H436</f>
        <v>2316.3999999999996</v>
      </c>
      <c r="E98" s="175">
        <f>'9 средства по кодам'!I436</f>
        <v>2194.5</v>
      </c>
      <c r="F98" s="175">
        <f>'9 средства по кодам'!J436</f>
        <v>3557</v>
      </c>
      <c r="G98" s="175">
        <f>'9 средства по кодам'!K436</f>
        <v>673.30035</v>
      </c>
      <c r="H98" s="175">
        <f>'9 средства по кодам'!L436</f>
        <v>3732.8</v>
      </c>
      <c r="I98" s="175">
        <f>'9 средства по кодам'!M436</f>
        <v>1391.367</v>
      </c>
      <c r="J98" s="175">
        <f>'9 средства по кодам'!N436</f>
        <v>3407.3</v>
      </c>
      <c r="K98" s="175">
        <f>'9 средства по кодам'!O436</f>
        <v>2200.56812</v>
      </c>
      <c r="L98" s="175">
        <f>'9 средства по кодам'!P436</f>
        <v>3239.05</v>
      </c>
      <c r="M98" s="175">
        <f>'9 средства по кодам'!Q436</f>
        <v>3178.56341</v>
      </c>
      <c r="N98" s="175">
        <f>'9 средства по кодам'!R436</f>
        <v>3397.7</v>
      </c>
      <c r="O98" s="175">
        <f>'9 средства по кодам'!S436</f>
        <v>3397.7</v>
      </c>
      <c r="P98" s="30"/>
    </row>
    <row r="99" spans="1:16" ht="12.75">
      <c r="A99" s="291"/>
      <c r="B99" s="291"/>
      <c r="C99" s="164" t="s">
        <v>8</v>
      </c>
      <c r="D99" s="159">
        <v>0</v>
      </c>
      <c r="E99" s="159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159">
        <v>0</v>
      </c>
      <c r="M99" s="159">
        <v>0</v>
      </c>
      <c r="N99" s="159">
        <v>0</v>
      </c>
      <c r="O99" s="82">
        <f t="shared" si="29"/>
        <v>0</v>
      </c>
      <c r="P99" s="30"/>
    </row>
    <row r="100" spans="1:16" ht="12.75">
      <c r="A100" s="291"/>
      <c r="B100" s="291"/>
      <c r="C100" s="164" t="s">
        <v>89</v>
      </c>
      <c r="D100" s="159">
        <v>0</v>
      </c>
      <c r="E100" s="159">
        <v>0</v>
      </c>
      <c r="F100" s="159">
        <v>0</v>
      </c>
      <c r="G100" s="28">
        <v>0</v>
      </c>
      <c r="H100" s="28">
        <v>175.8</v>
      </c>
      <c r="I100" s="159">
        <v>0</v>
      </c>
      <c r="J100" s="28">
        <v>175.8</v>
      </c>
      <c r="K100" s="28">
        <v>78</v>
      </c>
      <c r="L100" s="159">
        <v>197.55</v>
      </c>
      <c r="M100" s="159">
        <v>197.55</v>
      </c>
      <c r="N100" s="159">
        <v>0</v>
      </c>
      <c r="O100" s="82">
        <f t="shared" si="29"/>
        <v>0</v>
      </c>
      <c r="P100" s="30"/>
    </row>
    <row r="101" spans="1:16" ht="12.75">
      <c r="A101" s="291"/>
      <c r="B101" s="291"/>
      <c r="C101" s="164" t="s">
        <v>30</v>
      </c>
      <c r="D101" s="159">
        <v>2316.4</v>
      </c>
      <c r="E101" s="159">
        <v>2194.5</v>
      </c>
      <c r="F101" s="28">
        <v>3557</v>
      </c>
      <c r="G101" s="159">
        <v>673.30035</v>
      </c>
      <c r="H101" s="28">
        <v>3557</v>
      </c>
      <c r="I101" s="159">
        <v>1391.367</v>
      </c>
      <c r="J101" s="28">
        <v>3231.5</v>
      </c>
      <c r="K101" s="28">
        <v>2122.56812</v>
      </c>
      <c r="L101" s="159">
        <v>3041.5</v>
      </c>
      <c r="M101" s="159">
        <v>2981.01341</v>
      </c>
      <c r="N101" s="159">
        <v>3397.7</v>
      </c>
      <c r="O101" s="82">
        <f t="shared" si="29"/>
        <v>3397.7</v>
      </c>
      <c r="P101" s="30"/>
    </row>
    <row r="102" spans="1:16" ht="14.25" customHeight="1">
      <c r="A102" s="291"/>
      <c r="B102" s="291"/>
      <c r="C102" s="164" t="s">
        <v>90</v>
      </c>
      <c r="D102" s="159">
        <v>0</v>
      </c>
      <c r="E102" s="159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159">
        <v>0</v>
      </c>
      <c r="M102" s="159">
        <v>0</v>
      </c>
      <c r="N102" s="159">
        <v>0</v>
      </c>
      <c r="O102" s="82">
        <f t="shared" si="29"/>
        <v>0</v>
      </c>
      <c r="P102" s="30"/>
    </row>
    <row r="103" spans="1:16" ht="22.5">
      <c r="A103" s="291"/>
      <c r="B103" s="291"/>
      <c r="C103" s="164" t="s">
        <v>36</v>
      </c>
      <c r="D103" s="159">
        <v>0</v>
      </c>
      <c r="E103" s="159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159">
        <v>0</v>
      </c>
      <c r="M103" s="159">
        <v>0</v>
      </c>
      <c r="N103" s="159">
        <v>0</v>
      </c>
      <c r="O103" s="82">
        <f t="shared" si="29"/>
        <v>0</v>
      </c>
      <c r="P103" s="30"/>
    </row>
    <row r="104" spans="1:16" ht="12.75">
      <c r="A104" s="292"/>
      <c r="B104" s="292"/>
      <c r="C104" s="164" t="s">
        <v>91</v>
      </c>
      <c r="D104" s="159">
        <v>0</v>
      </c>
      <c r="E104" s="159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159">
        <v>0</v>
      </c>
      <c r="M104" s="159">
        <v>0</v>
      </c>
      <c r="N104" s="159">
        <v>0</v>
      </c>
      <c r="O104" s="82">
        <f t="shared" si="29"/>
        <v>0</v>
      </c>
      <c r="P104" s="30"/>
    </row>
    <row r="105" spans="1:16" ht="12.75">
      <c r="A105" s="290" t="s">
        <v>670</v>
      </c>
      <c r="B105" s="290" t="s">
        <v>836</v>
      </c>
      <c r="C105" s="162" t="s">
        <v>87</v>
      </c>
      <c r="D105" s="82">
        <f>D107+D108+D109+D110+D111+D112</f>
        <v>13536.699999999999</v>
      </c>
      <c r="E105" s="82">
        <f aca="true" t="shared" si="31" ref="E105:N105">E107+E108+E109+E110+E111+E112</f>
        <v>13536.699999999999</v>
      </c>
      <c r="F105" s="82">
        <f t="shared" si="31"/>
        <v>58977.92</v>
      </c>
      <c r="G105" s="82">
        <f t="shared" si="31"/>
        <v>51.39103</v>
      </c>
      <c r="H105" s="82">
        <f t="shared" si="31"/>
        <v>57879.28</v>
      </c>
      <c r="I105" s="82">
        <f t="shared" si="31"/>
        <v>4879.1142</v>
      </c>
      <c r="J105" s="82">
        <f t="shared" si="31"/>
        <v>57879.28</v>
      </c>
      <c r="K105" s="82">
        <f t="shared" si="31"/>
        <v>12840.34364</v>
      </c>
      <c r="L105" s="82">
        <f t="shared" si="31"/>
        <v>58190.58</v>
      </c>
      <c r="M105" s="82">
        <f t="shared" si="31"/>
        <v>56829.353409999996</v>
      </c>
      <c r="N105" s="82">
        <f t="shared" si="31"/>
        <v>23300.4</v>
      </c>
      <c r="O105" s="82">
        <f t="shared" si="29"/>
        <v>23300.4</v>
      </c>
      <c r="P105" s="30"/>
    </row>
    <row r="106" spans="1:16" ht="12.75">
      <c r="A106" s="291"/>
      <c r="B106" s="291"/>
      <c r="C106" s="163" t="s">
        <v>88</v>
      </c>
      <c r="D106" s="175">
        <f>'9 средства по кодам'!H454</f>
        <v>13536.699999999999</v>
      </c>
      <c r="E106" s="175">
        <f>'9 средства по кодам'!I454</f>
        <v>13536.699999999999</v>
      </c>
      <c r="F106" s="175">
        <f>'9 средства по кодам'!J454</f>
        <v>58977.92</v>
      </c>
      <c r="G106" s="175">
        <f>'9 средства по кодам'!K454</f>
        <v>51.39103</v>
      </c>
      <c r="H106" s="175">
        <f>'9 средства по кодам'!L454</f>
        <v>57879.28</v>
      </c>
      <c r="I106" s="175">
        <f>'9 средства по кодам'!M454</f>
        <v>4879.1142</v>
      </c>
      <c r="J106" s="175">
        <f>'9 средства по кодам'!N454</f>
        <v>57879.28</v>
      </c>
      <c r="K106" s="175">
        <f>'9 средства по кодам'!O454</f>
        <v>12840.34364</v>
      </c>
      <c r="L106" s="175">
        <f>'9 средства по кодам'!P454</f>
        <v>58190.58</v>
      </c>
      <c r="M106" s="175">
        <f>'9 средства по кодам'!Q454</f>
        <v>56829.353409999996</v>
      </c>
      <c r="N106" s="175">
        <f>'9 средства по кодам'!R454</f>
        <v>23300.4</v>
      </c>
      <c r="O106" s="175">
        <f>'9 средства по кодам'!S454</f>
        <v>23300.4</v>
      </c>
      <c r="P106" s="30"/>
    </row>
    <row r="107" spans="1:16" ht="12.75">
      <c r="A107" s="291"/>
      <c r="B107" s="291"/>
      <c r="C107" s="164" t="s">
        <v>8</v>
      </c>
      <c r="D107" s="159">
        <v>0</v>
      </c>
      <c r="E107" s="159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159">
        <v>0</v>
      </c>
      <c r="M107" s="159">
        <v>0</v>
      </c>
      <c r="N107" s="159">
        <v>0</v>
      </c>
      <c r="O107" s="82">
        <f t="shared" si="29"/>
        <v>0</v>
      </c>
      <c r="P107" s="30"/>
    </row>
    <row r="108" spans="1:16" ht="12.75">
      <c r="A108" s="291"/>
      <c r="B108" s="291"/>
      <c r="C108" s="164" t="s">
        <v>89</v>
      </c>
      <c r="D108" s="159">
        <f>'9 средства по кодам'!H454</f>
        <v>13536.699999999999</v>
      </c>
      <c r="E108" s="159">
        <f>'9 средства по кодам'!I454</f>
        <v>13536.699999999999</v>
      </c>
      <c r="F108" s="159">
        <v>53877.92</v>
      </c>
      <c r="G108" s="28">
        <v>0</v>
      </c>
      <c r="H108" s="28">
        <v>57194.68</v>
      </c>
      <c r="I108" s="159">
        <v>4751</v>
      </c>
      <c r="J108" s="28">
        <v>57194.68</v>
      </c>
      <c r="K108" s="28">
        <v>12635.50627</v>
      </c>
      <c r="L108" s="159">
        <v>56605.98</v>
      </c>
      <c r="M108" s="159">
        <v>56471.87048</v>
      </c>
      <c r="N108" s="159">
        <v>22480.4</v>
      </c>
      <c r="O108" s="82">
        <f t="shared" si="29"/>
        <v>22480.4</v>
      </c>
      <c r="P108" s="30"/>
    </row>
    <row r="109" spans="1:16" ht="12.75">
      <c r="A109" s="291"/>
      <c r="B109" s="291"/>
      <c r="C109" s="164" t="s">
        <v>30</v>
      </c>
      <c r="D109" s="159">
        <v>0</v>
      </c>
      <c r="E109" s="159">
        <v>0</v>
      </c>
      <c r="F109" s="28">
        <v>5100</v>
      </c>
      <c r="G109" s="159">
        <v>51.39103</v>
      </c>
      <c r="H109" s="28">
        <v>684.6</v>
      </c>
      <c r="I109" s="159">
        <v>128.1142</v>
      </c>
      <c r="J109" s="28">
        <v>684.6</v>
      </c>
      <c r="K109" s="28">
        <v>204.83737</v>
      </c>
      <c r="L109" s="159">
        <v>1584.6</v>
      </c>
      <c r="M109" s="159">
        <v>357.48293</v>
      </c>
      <c r="N109" s="159">
        <v>820</v>
      </c>
      <c r="O109" s="82">
        <f t="shared" si="29"/>
        <v>820</v>
      </c>
      <c r="P109" s="30"/>
    </row>
    <row r="110" spans="1:16" ht="14.25" customHeight="1">
      <c r="A110" s="291"/>
      <c r="B110" s="291"/>
      <c r="C110" s="164" t="s">
        <v>90</v>
      </c>
      <c r="D110" s="159">
        <v>0</v>
      </c>
      <c r="E110" s="159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159">
        <v>0</v>
      </c>
      <c r="M110" s="159">
        <v>0</v>
      </c>
      <c r="N110" s="159">
        <v>0</v>
      </c>
      <c r="O110" s="82">
        <f t="shared" si="29"/>
        <v>0</v>
      </c>
      <c r="P110" s="30"/>
    </row>
    <row r="111" spans="1:16" ht="22.5">
      <c r="A111" s="291"/>
      <c r="B111" s="291"/>
      <c r="C111" s="164" t="s">
        <v>36</v>
      </c>
      <c r="D111" s="159">
        <v>0</v>
      </c>
      <c r="E111" s="159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159">
        <v>0</v>
      </c>
      <c r="M111" s="159">
        <v>0</v>
      </c>
      <c r="N111" s="159">
        <v>0</v>
      </c>
      <c r="O111" s="82">
        <f t="shared" si="29"/>
        <v>0</v>
      </c>
      <c r="P111" s="30"/>
    </row>
    <row r="112" spans="1:16" ht="12.75">
      <c r="A112" s="292"/>
      <c r="B112" s="292"/>
      <c r="C112" s="164" t="s">
        <v>91</v>
      </c>
      <c r="D112" s="159">
        <v>0</v>
      </c>
      <c r="E112" s="159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159">
        <v>0</v>
      </c>
      <c r="M112" s="159">
        <v>0</v>
      </c>
      <c r="N112" s="159">
        <v>0</v>
      </c>
      <c r="O112" s="82">
        <f t="shared" si="29"/>
        <v>0</v>
      </c>
      <c r="P112" s="30"/>
    </row>
    <row r="113" spans="1:16" ht="12.75">
      <c r="A113" s="309" t="s">
        <v>32</v>
      </c>
      <c r="B113" s="309" t="s">
        <v>837</v>
      </c>
      <c r="C113" s="162" t="s">
        <v>87</v>
      </c>
      <c r="D113" s="29">
        <f>D115+D116+D117+D118+D119+D120</f>
        <v>1189.6</v>
      </c>
      <c r="E113" s="29">
        <f aca="true" t="shared" si="32" ref="E113:N113">E115+E116+E117+E118+E119+E120</f>
        <v>1189.6</v>
      </c>
      <c r="F113" s="29">
        <f t="shared" si="32"/>
        <v>3022.068</v>
      </c>
      <c r="G113" s="29">
        <f t="shared" si="32"/>
        <v>265.32</v>
      </c>
      <c r="H113" s="29">
        <f t="shared" si="32"/>
        <v>5388.068</v>
      </c>
      <c r="I113" s="29">
        <f t="shared" si="32"/>
        <v>1841.808</v>
      </c>
      <c r="J113" s="29">
        <f t="shared" si="32"/>
        <v>5388.068</v>
      </c>
      <c r="K113" s="29">
        <f t="shared" si="32"/>
        <v>3528.37752</v>
      </c>
      <c r="L113" s="29">
        <f t="shared" si="32"/>
        <v>4915.346</v>
      </c>
      <c r="M113" s="29">
        <f t="shared" si="32"/>
        <v>4915.346</v>
      </c>
      <c r="N113" s="29">
        <f t="shared" si="32"/>
        <v>3544.3</v>
      </c>
      <c r="O113" s="82">
        <f t="shared" si="29"/>
        <v>3544.3</v>
      </c>
      <c r="P113" s="7"/>
    </row>
    <row r="114" spans="1:16" ht="12.75">
      <c r="A114" s="310"/>
      <c r="B114" s="310"/>
      <c r="C114" s="163" t="s">
        <v>88</v>
      </c>
      <c r="D114" s="176">
        <f>'9 средства по кодам'!H484</f>
        <v>1189.576</v>
      </c>
      <c r="E114" s="176">
        <f>'9 средства по кодам'!I484</f>
        <v>1189.576</v>
      </c>
      <c r="F114" s="176">
        <f>'9 средства по кодам'!J484</f>
        <v>3022.0679999999998</v>
      </c>
      <c r="G114" s="176">
        <f>'9 средства по кодам'!K484</f>
        <v>265.32</v>
      </c>
      <c r="H114" s="176">
        <f>'9 средства по кодам'!L484</f>
        <v>5388.067999999999</v>
      </c>
      <c r="I114" s="176">
        <f>'9 средства по кодам'!M484</f>
        <v>1841.808</v>
      </c>
      <c r="J114" s="176">
        <f>'9 средства по кодам'!N484</f>
        <v>5388.067999999999</v>
      </c>
      <c r="K114" s="176">
        <f>'9 средства по кодам'!O484</f>
        <v>3528.37752</v>
      </c>
      <c r="L114" s="176">
        <f>'9 средства по кодам'!P484</f>
        <v>4915.3460000000005</v>
      </c>
      <c r="M114" s="176">
        <f>'9 средства по кодам'!Q484</f>
        <v>4915.3460000000005</v>
      </c>
      <c r="N114" s="176">
        <f>'9 средства по кодам'!R484</f>
        <v>3544.3</v>
      </c>
      <c r="O114" s="176">
        <f>'9 средства по кодам'!S484</f>
        <v>3544.3</v>
      </c>
      <c r="P114" s="7"/>
    </row>
    <row r="115" spans="1:16" ht="12.75">
      <c r="A115" s="310"/>
      <c r="B115" s="310"/>
      <c r="C115" s="162" t="s">
        <v>8</v>
      </c>
      <c r="D115" s="29">
        <f aca="true" t="shared" si="33" ref="D115:N116">D123+D131</f>
        <v>0</v>
      </c>
      <c r="E115" s="29">
        <f t="shared" si="33"/>
        <v>0</v>
      </c>
      <c r="F115" s="29">
        <f t="shared" si="33"/>
        <v>0</v>
      </c>
      <c r="G115" s="29">
        <f t="shared" si="33"/>
        <v>0</v>
      </c>
      <c r="H115" s="29">
        <f t="shared" si="33"/>
        <v>0</v>
      </c>
      <c r="I115" s="29">
        <f t="shared" si="33"/>
        <v>0</v>
      </c>
      <c r="J115" s="29">
        <f t="shared" si="33"/>
        <v>0</v>
      </c>
      <c r="K115" s="29">
        <f t="shared" si="33"/>
        <v>0</v>
      </c>
      <c r="L115" s="29">
        <f t="shared" si="33"/>
        <v>0</v>
      </c>
      <c r="M115" s="29">
        <f t="shared" si="33"/>
        <v>0</v>
      </c>
      <c r="N115" s="29">
        <f t="shared" si="33"/>
        <v>0</v>
      </c>
      <c r="O115" s="82">
        <f t="shared" si="29"/>
        <v>0</v>
      </c>
      <c r="P115" s="31"/>
    </row>
    <row r="116" spans="1:16" ht="12.75">
      <c r="A116" s="310"/>
      <c r="B116" s="310"/>
      <c r="C116" s="162" t="s">
        <v>89</v>
      </c>
      <c r="D116" s="29">
        <f t="shared" si="33"/>
        <v>0</v>
      </c>
      <c r="E116" s="29">
        <f t="shared" si="33"/>
        <v>0</v>
      </c>
      <c r="F116" s="29">
        <f t="shared" si="33"/>
        <v>1311.168</v>
      </c>
      <c r="G116" s="29">
        <f t="shared" si="33"/>
        <v>0</v>
      </c>
      <c r="H116" s="29">
        <f t="shared" si="33"/>
        <v>3677.168</v>
      </c>
      <c r="I116" s="29">
        <f t="shared" si="33"/>
        <v>1311.168</v>
      </c>
      <c r="J116" s="29">
        <f t="shared" si="33"/>
        <v>3677.168</v>
      </c>
      <c r="K116" s="29">
        <f t="shared" si="33"/>
        <v>2732.41752</v>
      </c>
      <c r="L116" s="29">
        <f t="shared" si="33"/>
        <v>3677.168</v>
      </c>
      <c r="M116" s="29">
        <f t="shared" si="33"/>
        <v>3677.168</v>
      </c>
      <c r="N116" s="29">
        <f t="shared" si="33"/>
        <v>1833.4</v>
      </c>
      <c r="O116" s="82">
        <f t="shared" si="29"/>
        <v>1833.4</v>
      </c>
      <c r="P116" s="30"/>
    </row>
    <row r="117" spans="1:16" ht="12.75">
      <c r="A117" s="310"/>
      <c r="B117" s="310"/>
      <c r="C117" s="162" t="s">
        <v>30</v>
      </c>
      <c r="D117" s="29">
        <f>D125+D133</f>
        <v>1189.6</v>
      </c>
      <c r="E117" s="29">
        <f aca="true" t="shared" si="34" ref="E117:N117">E125+E133</f>
        <v>1189.6</v>
      </c>
      <c r="F117" s="29">
        <f t="shared" si="34"/>
        <v>1710.9</v>
      </c>
      <c r="G117" s="29">
        <f t="shared" si="34"/>
        <v>265.32</v>
      </c>
      <c r="H117" s="29">
        <f t="shared" si="34"/>
        <v>1710.9</v>
      </c>
      <c r="I117" s="29">
        <f t="shared" si="34"/>
        <v>530.64</v>
      </c>
      <c r="J117" s="29">
        <f t="shared" si="34"/>
        <v>1710.9</v>
      </c>
      <c r="K117" s="29">
        <f t="shared" si="34"/>
        <v>795.96</v>
      </c>
      <c r="L117" s="29">
        <f t="shared" si="34"/>
        <v>1238.1779999999999</v>
      </c>
      <c r="M117" s="29">
        <f t="shared" si="34"/>
        <v>1238.1779999999999</v>
      </c>
      <c r="N117" s="29">
        <f t="shared" si="34"/>
        <v>1710.9</v>
      </c>
      <c r="O117" s="82">
        <f t="shared" si="29"/>
        <v>1710.9</v>
      </c>
      <c r="P117" s="30"/>
    </row>
    <row r="118" spans="1:16" ht="12.75" customHeight="1">
      <c r="A118" s="310"/>
      <c r="B118" s="310"/>
      <c r="C118" s="162" t="s">
        <v>90</v>
      </c>
      <c r="D118" s="29">
        <f aca="true" t="shared" si="35" ref="D118:N120">D126+D134</f>
        <v>0</v>
      </c>
      <c r="E118" s="29">
        <f t="shared" si="35"/>
        <v>0</v>
      </c>
      <c r="F118" s="29">
        <f t="shared" si="35"/>
        <v>0</v>
      </c>
      <c r="G118" s="29">
        <f t="shared" si="35"/>
        <v>0</v>
      </c>
      <c r="H118" s="29">
        <f t="shared" si="35"/>
        <v>0</v>
      </c>
      <c r="I118" s="29">
        <f t="shared" si="35"/>
        <v>0</v>
      </c>
      <c r="J118" s="29">
        <f t="shared" si="35"/>
        <v>0</v>
      </c>
      <c r="K118" s="29">
        <f t="shared" si="35"/>
        <v>0</v>
      </c>
      <c r="L118" s="29">
        <f t="shared" si="35"/>
        <v>0</v>
      </c>
      <c r="M118" s="29">
        <f t="shared" si="35"/>
        <v>0</v>
      </c>
      <c r="N118" s="29">
        <f t="shared" si="35"/>
        <v>0</v>
      </c>
      <c r="O118" s="82">
        <f t="shared" si="29"/>
        <v>0</v>
      </c>
      <c r="P118" s="30"/>
    </row>
    <row r="119" spans="1:16" ht="21">
      <c r="A119" s="310"/>
      <c r="B119" s="310"/>
      <c r="C119" s="162" t="s">
        <v>36</v>
      </c>
      <c r="D119" s="29">
        <f t="shared" si="35"/>
        <v>0</v>
      </c>
      <c r="E119" s="29">
        <f t="shared" si="35"/>
        <v>0</v>
      </c>
      <c r="F119" s="29">
        <f t="shared" si="35"/>
        <v>0</v>
      </c>
      <c r="G119" s="29">
        <f t="shared" si="35"/>
        <v>0</v>
      </c>
      <c r="H119" s="29">
        <f t="shared" si="35"/>
        <v>0</v>
      </c>
      <c r="I119" s="29">
        <f t="shared" si="35"/>
        <v>0</v>
      </c>
      <c r="J119" s="29">
        <f t="shared" si="35"/>
        <v>0</v>
      </c>
      <c r="K119" s="29">
        <f t="shared" si="35"/>
        <v>0</v>
      </c>
      <c r="L119" s="29">
        <f t="shared" si="35"/>
        <v>0</v>
      </c>
      <c r="M119" s="29">
        <f t="shared" si="35"/>
        <v>0</v>
      </c>
      <c r="N119" s="29">
        <f t="shared" si="35"/>
        <v>0</v>
      </c>
      <c r="O119" s="82">
        <f t="shared" si="29"/>
        <v>0</v>
      </c>
      <c r="P119" s="30"/>
    </row>
    <row r="120" spans="1:16" ht="12.75">
      <c r="A120" s="311"/>
      <c r="B120" s="311"/>
      <c r="C120" s="162" t="s">
        <v>91</v>
      </c>
      <c r="D120" s="29">
        <f t="shared" si="35"/>
        <v>0</v>
      </c>
      <c r="E120" s="29">
        <f t="shared" si="35"/>
        <v>0</v>
      </c>
      <c r="F120" s="29">
        <f t="shared" si="35"/>
        <v>0</v>
      </c>
      <c r="G120" s="29">
        <f t="shared" si="35"/>
        <v>0</v>
      </c>
      <c r="H120" s="29">
        <f t="shared" si="35"/>
        <v>0</v>
      </c>
      <c r="I120" s="29">
        <f t="shared" si="35"/>
        <v>0</v>
      </c>
      <c r="J120" s="29">
        <f t="shared" si="35"/>
        <v>0</v>
      </c>
      <c r="K120" s="29">
        <f t="shared" si="35"/>
        <v>0</v>
      </c>
      <c r="L120" s="29">
        <f t="shared" si="35"/>
        <v>0</v>
      </c>
      <c r="M120" s="29">
        <f t="shared" si="35"/>
        <v>0</v>
      </c>
      <c r="N120" s="29">
        <f t="shared" si="35"/>
        <v>0</v>
      </c>
      <c r="O120" s="82">
        <f t="shared" si="29"/>
        <v>0</v>
      </c>
      <c r="P120" s="30"/>
    </row>
    <row r="121" spans="1:16" ht="12.75" customHeight="1">
      <c r="A121" s="289" t="s">
        <v>23</v>
      </c>
      <c r="B121" s="290" t="s">
        <v>1009</v>
      </c>
      <c r="C121" s="162" t="s">
        <v>87</v>
      </c>
      <c r="D121" s="29">
        <f>D123+D124+D125+D126+D127+D128</f>
        <v>1179.6</v>
      </c>
      <c r="E121" s="29">
        <f aca="true" t="shared" si="36" ref="E121:N121">E123+E124+E125+E126+E127+E128</f>
        <v>1179.6</v>
      </c>
      <c r="F121" s="29">
        <f t="shared" si="36"/>
        <v>3012.068</v>
      </c>
      <c r="G121" s="29">
        <f t="shared" si="36"/>
        <v>265.32</v>
      </c>
      <c r="H121" s="29">
        <f t="shared" si="36"/>
        <v>5378.068</v>
      </c>
      <c r="I121" s="29">
        <f t="shared" si="36"/>
        <v>1841.808</v>
      </c>
      <c r="J121" s="29">
        <f t="shared" si="36"/>
        <v>5378.068</v>
      </c>
      <c r="K121" s="29">
        <f t="shared" si="36"/>
        <v>3528.37752</v>
      </c>
      <c r="L121" s="29">
        <f t="shared" si="36"/>
        <v>4908.036</v>
      </c>
      <c r="M121" s="29">
        <f t="shared" si="36"/>
        <v>4908.036</v>
      </c>
      <c r="N121" s="29">
        <f t="shared" si="36"/>
        <v>3534.3</v>
      </c>
      <c r="O121" s="82">
        <f t="shared" si="29"/>
        <v>3534.3</v>
      </c>
      <c r="P121" s="30"/>
    </row>
    <row r="122" spans="1:16" ht="12.75">
      <c r="A122" s="289"/>
      <c r="B122" s="291"/>
      <c r="C122" s="163" t="s">
        <v>88</v>
      </c>
      <c r="D122" s="175">
        <f>'9 средства по кодам'!H487</f>
        <v>1179.6</v>
      </c>
      <c r="E122" s="175">
        <f>'9 средства по кодам'!I487</f>
        <v>1179.6</v>
      </c>
      <c r="F122" s="175">
        <f>'9 средства по кодам'!J487</f>
        <v>3012.0679999999998</v>
      </c>
      <c r="G122" s="175">
        <f>'9 средства по кодам'!K487</f>
        <v>265.32</v>
      </c>
      <c r="H122" s="175">
        <f>'9 средства по кодам'!L487</f>
        <v>5378.067999999999</v>
      </c>
      <c r="I122" s="175">
        <f>'9 средства по кодам'!M487</f>
        <v>1841.808</v>
      </c>
      <c r="J122" s="175">
        <f>'9 средства по кодам'!N487</f>
        <v>5378.067999999999</v>
      </c>
      <c r="K122" s="175">
        <f>'9 средства по кодам'!O487</f>
        <v>3528.37752</v>
      </c>
      <c r="L122" s="175">
        <f>'9 средства по кодам'!P487</f>
        <v>4908.036</v>
      </c>
      <c r="M122" s="175">
        <f>'9 средства по кодам'!Q487</f>
        <v>4908.036</v>
      </c>
      <c r="N122" s="175">
        <f>'9 средства по кодам'!R487</f>
        <v>3534.3</v>
      </c>
      <c r="O122" s="175">
        <f>'9 средства по кодам'!S487</f>
        <v>3534.3</v>
      </c>
      <c r="P122" s="30"/>
    </row>
    <row r="123" spans="1:16" ht="12.75">
      <c r="A123" s="289"/>
      <c r="B123" s="291"/>
      <c r="C123" s="164" t="s">
        <v>92</v>
      </c>
      <c r="D123" s="159">
        <v>0</v>
      </c>
      <c r="E123" s="159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159">
        <v>0</v>
      </c>
      <c r="M123" s="159">
        <v>0</v>
      </c>
      <c r="N123" s="159">
        <v>0</v>
      </c>
      <c r="O123" s="82">
        <f t="shared" si="29"/>
        <v>0</v>
      </c>
      <c r="P123" s="30"/>
    </row>
    <row r="124" spans="1:16" ht="12.75">
      <c r="A124" s="289"/>
      <c r="B124" s="291"/>
      <c r="C124" s="164" t="s">
        <v>89</v>
      </c>
      <c r="D124" s="159">
        <v>0</v>
      </c>
      <c r="E124" s="159">
        <v>0</v>
      </c>
      <c r="F124" s="28">
        <v>1311.168</v>
      </c>
      <c r="G124" s="28">
        <v>0</v>
      </c>
      <c r="H124" s="28">
        <v>3677.168</v>
      </c>
      <c r="I124" s="28">
        <v>1311.168</v>
      </c>
      <c r="J124" s="28">
        <v>3677.168</v>
      </c>
      <c r="K124" s="28">
        <v>2732.41752</v>
      </c>
      <c r="L124" s="159">
        <v>3677.168</v>
      </c>
      <c r="M124" s="159">
        <v>3677.168</v>
      </c>
      <c r="N124" s="159">
        <v>1833.4</v>
      </c>
      <c r="O124" s="82">
        <f t="shared" si="29"/>
        <v>1833.4</v>
      </c>
      <c r="P124" s="30"/>
    </row>
    <row r="125" spans="1:16" ht="12.75">
      <c r="A125" s="289"/>
      <c r="B125" s="291"/>
      <c r="C125" s="164" t="s">
        <v>30</v>
      </c>
      <c r="D125" s="159">
        <v>1179.6</v>
      </c>
      <c r="E125" s="159">
        <v>1179.6</v>
      </c>
      <c r="F125" s="28">
        <v>1700.9</v>
      </c>
      <c r="G125" s="28">
        <v>265.32</v>
      </c>
      <c r="H125" s="28">
        <v>1700.9</v>
      </c>
      <c r="I125" s="28">
        <v>530.64</v>
      </c>
      <c r="J125" s="28">
        <v>1700.9</v>
      </c>
      <c r="K125" s="28">
        <v>795.96</v>
      </c>
      <c r="L125" s="159">
        <v>1230.868</v>
      </c>
      <c r="M125" s="159">
        <v>1230.868</v>
      </c>
      <c r="N125" s="159">
        <v>1700.9</v>
      </c>
      <c r="O125" s="82">
        <f t="shared" si="29"/>
        <v>1700.9</v>
      </c>
      <c r="P125" s="30"/>
    </row>
    <row r="126" spans="1:16" ht="13.5" customHeight="1">
      <c r="A126" s="289"/>
      <c r="B126" s="291"/>
      <c r="C126" s="164" t="s">
        <v>90</v>
      </c>
      <c r="D126" s="159">
        <v>0</v>
      </c>
      <c r="E126" s="159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159">
        <v>0</v>
      </c>
      <c r="M126" s="159">
        <v>0</v>
      </c>
      <c r="N126" s="159">
        <v>0</v>
      </c>
      <c r="O126" s="82">
        <f t="shared" si="29"/>
        <v>0</v>
      </c>
      <c r="P126" s="30"/>
    </row>
    <row r="127" spans="1:16" ht="22.5">
      <c r="A127" s="289"/>
      <c r="B127" s="291"/>
      <c r="C127" s="164" t="s">
        <v>36</v>
      </c>
      <c r="D127" s="159">
        <v>0</v>
      </c>
      <c r="E127" s="159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159">
        <v>0</v>
      </c>
      <c r="M127" s="159">
        <v>0</v>
      </c>
      <c r="N127" s="159">
        <v>0</v>
      </c>
      <c r="O127" s="82">
        <f t="shared" si="29"/>
        <v>0</v>
      </c>
      <c r="P127" s="30"/>
    </row>
    <row r="128" spans="1:16" ht="12.75">
      <c r="A128" s="289"/>
      <c r="B128" s="292"/>
      <c r="C128" s="164" t="s">
        <v>91</v>
      </c>
      <c r="D128" s="159">
        <v>0</v>
      </c>
      <c r="E128" s="159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159">
        <v>0</v>
      </c>
      <c r="M128" s="159">
        <v>0</v>
      </c>
      <c r="N128" s="159">
        <v>0</v>
      </c>
      <c r="O128" s="82">
        <f t="shared" si="29"/>
        <v>0</v>
      </c>
      <c r="P128" s="30"/>
    </row>
    <row r="129" spans="1:16" ht="12.75">
      <c r="A129" s="289" t="s">
        <v>37</v>
      </c>
      <c r="B129" s="289" t="s">
        <v>838</v>
      </c>
      <c r="C129" s="162" t="s">
        <v>87</v>
      </c>
      <c r="D129" s="29">
        <f>D131+D132+D133+D134+D135+D136</f>
        <v>10</v>
      </c>
      <c r="E129" s="29">
        <f aca="true" t="shared" si="37" ref="E129:N129">E131+E132+E133+E134+E135+E136</f>
        <v>10</v>
      </c>
      <c r="F129" s="29">
        <f t="shared" si="37"/>
        <v>10</v>
      </c>
      <c r="G129" s="29">
        <f t="shared" si="37"/>
        <v>0</v>
      </c>
      <c r="H129" s="29">
        <f t="shared" si="37"/>
        <v>10</v>
      </c>
      <c r="I129" s="29">
        <f t="shared" si="37"/>
        <v>0</v>
      </c>
      <c r="J129" s="29">
        <f t="shared" si="37"/>
        <v>10</v>
      </c>
      <c r="K129" s="29">
        <f t="shared" si="37"/>
        <v>0</v>
      </c>
      <c r="L129" s="29">
        <f t="shared" si="37"/>
        <v>7.31</v>
      </c>
      <c r="M129" s="29">
        <f t="shared" si="37"/>
        <v>7.31</v>
      </c>
      <c r="N129" s="29">
        <f t="shared" si="37"/>
        <v>10</v>
      </c>
      <c r="O129" s="82">
        <f t="shared" si="29"/>
        <v>10</v>
      </c>
      <c r="P129" s="30"/>
    </row>
    <row r="130" spans="1:16" ht="12.75">
      <c r="A130" s="289"/>
      <c r="B130" s="289"/>
      <c r="C130" s="163" t="s">
        <v>88</v>
      </c>
      <c r="D130" s="175">
        <f>'9 средства по кодам'!H505</f>
        <v>9.976</v>
      </c>
      <c r="E130" s="175">
        <f>'9 средства по кодам'!I505</f>
        <v>9.976</v>
      </c>
      <c r="F130" s="175">
        <f>'9 средства по кодам'!J505</f>
        <v>10</v>
      </c>
      <c r="G130" s="175">
        <f>'9 средства по кодам'!K505</f>
        <v>0</v>
      </c>
      <c r="H130" s="175">
        <f>'9 средства по кодам'!L505</f>
        <v>10</v>
      </c>
      <c r="I130" s="175">
        <f>'9 средства по кодам'!M505</f>
        <v>0</v>
      </c>
      <c r="J130" s="175">
        <f>'9 средства по кодам'!N505</f>
        <v>10</v>
      </c>
      <c r="K130" s="175">
        <f>'9 средства по кодам'!O505</f>
        <v>0</v>
      </c>
      <c r="L130" s="175">
        <f>'9 средства по кодам'!P505</f>
        <v>7.31</v>
      </c>
      <c r="M130" s="175">
        <f>'9 средства по кодам'!Q505</f>
        <v>7.31</v>
      </c>
      <c r="N130" s="175">
        <f>'9 средства по кодам'!R505</f>
        <v>10</v>
      </c>
      <c r="O130" s="175">
        <f>'9 средства по кодам'!S505</f>
        <v>10</v>
      </c>
      <c r="P130" s="30"/>
    </row>
    <row r="131" spans="1:16" ht="12.75">
      <c r="A131" s="289"/>
      <c r="B131" s="289"/>
      <c r="C131" s="164" t="s">
        <v>156</v>
      </c>
      <c r="D131" s="159">
        <v>0</v>
      </c>
      <c r="E131" s="159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159">
        <v>0</v>
      </c>
      <c r="M131" s="159">
        <v>0</v>
      </c>
      <c r="N131" s="159">
        <v>0</v>
      </c>
      <c r="O131" s="82">
        <f t="shared" si="29"/>
        <v>0</v>
      </c>
      <c r="P131" s="30"/>
    </row>
    <row r="132" spans="1:16" ht="12.75">
      <c r="A132" s="289"/>
      <c r="B132" s="289"/>
      <c r="C132" s="164" t="s">
        <v>89</v>
      </c>
      <c r="D132" s="159">
        <v>0</v>
      </c>
      <c r="E132" s="159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159">
        <v>0</v>
      </c>
      <c r="M132" s="159">
        <v>0</v>
      </c>
      <c r="N132" s="159">
        <v>0</v>
      </c>
      <c r="O132" s="82">
        <f t="shared" si="29"/>
        <v>0</v>
      </c>
      <c r="P132" s="30"/>
    </row>
    <row r="133" spans="1:16" ht="12.75">
      <c r="A133" s="289"/>
      <c r="B133" s="289"/>
      <c r="C133" s="164" t="s">
        <v>30</v>
      </c>
      <c r="D133" s="159">
        <v>10</v>
      </c>
      <c r="E133" s="159">
        <v>10</v>
      </c>
      <c r="F133" s="28">
        <v>10</v>
      </c>
      <c r="G133" s="28">
        <v>0</v>
      </c>
      <c r="H133" s="28">
        <v>10</v>
      </c>
      <c r="I133" s="28">
        <v>0</v>
      </c>
      <c r="J133" s="28">
        <v>10</v>
      </c>
      <c r="K133" s="28">
        <v>0</v>
      </c>
      <c r="L133" s="159">
        <v>7.31</v>
      </c>
      <c r="M133" s="159">
        <v>7.31</v>
      </c>
      <c r="N133" s="159">
        <v>10</v>
      </c>
      <c r="O133" s="82">
        <f t="shared" si="29"/>
        <v>10</v>
      </c>
      <c r="P133" s="30"/>
    </row>
    <row r="134" spans="1:16" ht="13.5" customHeight="1">
      <c r="A134" s="289"/>
      <c r="B134" s="289"/>
      <c r="C134" s="164" t="s">
        <v>90</v>
      </c>
      <c r="D134" s="159">
        <v>0</v>
      </c>
      <c r="E134" s="159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159">
        <v>0</v>
      </c>
      <c r="M134" s="159">
        <v>0</v>
      </c>
      <c r="N134" s="159">
        <v>0</v>
      </c>
      <c r="O134" s="82">
        <f t="shared" si="29"/>
        <v>0</v>
      </c>
      <c r="P134" s="30"/>
    </row>
    <row r="135" spans="1:16" ht="22.5">
      <c r="A135" s="289"/>
      <c r="B135" s="289"/>
      <c r="C135" s="164" t="s">
        <v>157</v>
      </c>
      <c r="D135" s="159">
        <v>0</v>
      </c>
      <c r="E135" s="159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159">
        <v>0</v>
      </c>
      <c r="M135" s="159">
        <v>0</v>
      </c>
      <c r="N135" s="159">
        <v>0</v>
      </c>
      <c r="O135" s="82">
        <f t="shared" si="29"/>
        <v>0</v>
      </c>
      <c r="P135" s="30"/>
    </row>
    <row r="136" spans="1:16" ht="12.75">
      <c r="A136" s="289"/>
      <c r="B136" s="289"/>
      <c r="C136" s="164" t="s">
        <v>91</v>
      </c>
      <c r="D136" s="159">
        <v>0</v>
      </c>
      <c r="E136" s="159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159">
        <v>0</v>
      </c>
      <c r="M136" s="159">
        <v>0</v>
      </c>
      <c r="N136" s="159">
        <v>0</v>
      </c>
      <c r="O136" s="82">
        <f t="shared" si="29"/>
        <v>0</v>
      </c>
      <c r="P136" s="30"/>
    </row>
    <row r="137" spans="1:16" ht="12.75">
      <c r="A137" s="303" t="s">
        <v>32</v>
      </c>
      <c r="B137" s="309" t="s">
        <v>839</v>
      </c>
      <c r="C137" s="162" t="s">
        <v>87</v>
      </c>
      <c r="D137" s="29">
        <f>D139+D140+D141+D142+D143+D144</f>
        <v>0</v>
      </c>
      <c r="E137" s="29">
        <f aca="true" t="shared" si="38" ref="E137:N137">E139+E140+E141+E142+E143+E144</f>
        <v>0</v>
      </c>
      <c r="F137" s="29">
        <f t="shared" si="38"/>
        <v>100</v>
      </c>
      <c r="G137" s="29">
        <f t="shared" si="38"/>
        <v>0</v>
      </c>
      <c r="H137" s="29">
        <f t="shared" si="38"/>
        <v>221.5</v>
      </c>
      <c r="I137" s="29">
        <f t="shared" si="38"/>
        <v>0</v>
      </c>
      <c r="J137" s="29">
        <f t="shared" si="38"/>
        <v>221.5</v>
      </c>
      <c r="K137" s="29">
        <f t="shared" si="38"/>
        <v>0</v>
      </c>
      <c r="L137" s="29">
        <f t="shared" si="38"/>
        <v>128.611</v>
      </c>
      <c r="M137" s="29">
        <f t="shared" si="38"/>
        <v>0</v>
      </c>
      <c r="N137" s="29">
        <f t="shared" si="38"/>
        <v>200</v>
      </c>
      <c r="O137" s="82">
        <f t="shared" si="29"/>
        <v>200</v>
      </c>
      <c r="P137" s="30"/>
    </row>
    <row r="138" spans="1:16" ht="12.75">
      <c r="A138" s="304"/>
      <c r="B138" s="310"/>
      <c r="C138" s="163" t="s">
        <v>88</v>
      </c>
      <c r="D138" s="175">
        <f>'9 средства по кодам'!H511</f>
        <v>0</v>
      </c>
      <c r="E138" s="175">
        <f>'9 средства по кодам'!I511</f>
        <v>0</v>
      </c>
      <c r="F138" s="175">
        <f>'9 средства по кодам'!J511</f>
        <v>100</v>
      </c>
      <c r="G138" s="175">
        <f>'9 средства по кодам'!K511</f>
        <v>0</v>
      </c>
      <c r="H138" s="175">
        <f>'9 средства по кодам'!L511</f>
        <v>221.5</v>
      </c>
      <c r="I138" s="175">
        <f>'9 средства по кодам'!M511</f>
        <v>0</v>
      </c>
      <c r="J138" s="175">
        <f>'9 средства по кодам'!N511</f>
        <v>221.5</v>
      </c>
      <c r="K138" s="175">
        <f>'9 средства по кодам'!O511</f>
        <v>0</v>
      </c>
      <c r="L138" s="175">
        <f>'9 средства по кодам'!P511</f>
        <v>128.611</v>
      </c>
      <c r="M138" s="175">
        <f>'9 средства по кодам'!Q511</f>
        <v>0</v>
      </c>
      <c r="N138" s="175">
        <f>'9 средства по кодам'!R511</f>
        <v>200</v>
      </c>
      <c r="O138" s="175">
        <f>'9 средства по кодам'!S511</f>
        <v>200</v>
      </c>
      <c r="P138" s="30"/>
    </row>
    <row r="139" spans="1:16" ht="12.75">
      <c r="A139" s="304"/>
      <c r="B139" s="310"/>
      <c r="C139" s="162" t="s">
        <v>8</v>
      </c>
      <c r="D139" s="29">
        <f>D147</f>
        <v>0</v>
      </c>
      <c r="E139" s="29">
        <f>E147</f>
        <v>0</v>
      </c>
      <c r="F139" s="29">
        <f>F147</f>
        <v>0</v>
      </c>
      <c r="G139" s="29">
        <f>G147</f>
        <v>0</v>
      </c>
      <c r="H139" s="29">
        <f aca="true" t="shared" si="39" ref="H139:N139">H147</f>
        <v>0</v>
      </c>
      <c r="I139" s="29">
        <f t="shared" si="39"/>
        <v>0</v>
      </c>
      <c r="J139" s="29">
        <f t="shared" si="39"/>
        <v>0</v>
      </c>
      <c r="K139" s="29">
        <f t="shared" si="39"/>
        <v>0</v>
      </c>
      <c r="L139" s="29">
        <f t="shared" si="39"/>
        <v>0</v>
      </c>
      <c r="M139" s="29">
        <f t="shared" si="39"/>
        <v>0</v>
      </c>
      <c r="N139" s="29">
        <f t="shared" si="39"/>
        <v>0</v>
      </c>
      <c r="O139" s="82">
        <f t="shared" si="29"/>
        <v>0</v>
      </c>
      <c r="P139" s="30"/>
    </row>
    <row r="140" spans="1:16" ht="12.75">
      <c r="A140" s="304"/>
      <c r="B140" s="310"/>
      <c r="C140" s="162" t="s">
        <v>89</v>
      </c>
      <c r="D140" s="29">
        <f aca="true" t="shared" si="40" ref="D140:E144">D148</f>
        <v>0</v>
      </c>
      <c r="E140" s="29">
        <f t="shared" si="40"/>
        <v>0</v>
      </c>
      <c r="F140" s="29">
        <f aca="true" t="shared" si="41" ref="F140:G144">F148</f>
        <v>0</v>
      </c>
      <c r="G140" s="29">
        <f t="shared" si="41"/>
        <v>0</v>
      </c>
      <c r="H140" s="29">
        <f aca="true" t="shared" si="42" ref="H140:N140">H148</f>
        <v>0</v>
      </c>
      <c r="I140" s="29">
        <f t="shared" si="42"/>
        <v>0</v>
      </c>
      <c r="J140" s="29">
        <f t="shared" si="42"/>
        <v>0</v>
      </c>
      <c r="K140" s="29">
        <f t="shared" si="42"/>
        <v>0</v>
      </c>
      <c r="L140" s="29">
        <f t="shared" si="42"/>
        <v>0</v>
      </c>
      <c r="M140" s="29">
        <f t="shared" si="42"/>
        <v>0</v>
      </c>
      <c r="N140" s="29">
        <f t="shared" si="42"/>
        <v>0</v>
      </c>
      <c r="O140" s="82">
        <f t="shared" si="29"/>
        <v>0</v>
      </c>
      <c r="P140" s="30"/>
    </row>
    <row r="141" spans="1:16" ht="12.75">
      <c r="A141" s="304"/>
      <c r="B141" s="310"/>
      <c r="C141" s="162" t="s">
        <v>30</v>
      </c>
      <c r="D141" s="29">
        <f t="shared" si="40"/>
        <v>0</v>
      </c>
      <c r="E141" s="29">
        <f t="shared" si="40"/>
        <v>0</v>
      </c>
      <c r="F141" s="29">
        <f t="shared" si="41"/>
        <v>100</v>
      </c>
      <c r="G141" s="29">
        <f t="shared" si="41"/>
        <v>0</v>
      </c>
      <c r="H141" s="29">
        <f aca="true" t="shared" si="43" ref="H141:N141">H149</f>
        <v>221.5</v>
      </c>
      <c r="I141" s="29">
        <f t="shared" si="43"/>
        <v>0</v>
      </c>
      <c r="J141" s="29">
        <f t="shared" si="43"/>
        <v>221.5</v>
      </c>
      <c r="K141" s="29">
        <f t="shared" si="43"/>
        <v>0</v>
      </c>
      <c r="L141" s="29">
        <f t="shared" si="43"/>
        <v>128.611</v>
      </c>
      <c r="M141" s="29">
        <f t="shared" si="43"/>
        <v>0</v>
      </c>
      <c r="N141" s="29">
        <f t="shared" si="43"/>
        <v>200</v>
      </c>
      <c r="O141" s="82">
        <f t="shared" si="29"/>
        <v>200</v>
      </c>
      <c r="P141" s="30"/>
    </row>
    <row r="142" spans="1:16" ht="13.5" customHeight="1">
      <c r="A142" s="304"/>
      <c r="B142" s="310"/>
      <c r="C142" s="162" t="s">
        <v>90</v>
      </c>
      <c r="D142" s="29">
        <f t="shared" si="40"/>
        <v>0</v>
      </c>
      <c r="E142" s="29">
        <f t="shared" si="40"/>
        <v>0</v>
      </c>
      <c r="F142" s="29">
        <f t="shared" si="41"/>
        <v>0</v>
      </c>
      <c r="G142" s="29">
        <f t="shared" si="41"/>
        <v>0</v>
      </c>
      <c r="H142" s="29">
        <f aca="true" t="shared" si="44" ref="H142:N142">H150</f>
        <v>0</v>
      </c>
      <c r="I142" s="29">
        <f t="shared" si="44"/>
        <v>0</v>
      </c>
      <c r="J142" s="29">
        <f t="shared" si="44"/>
        <v>0</v>
      </c>
      <c r="K142" s="29">
        <f t="shared" si="44"/>
        <v>0</v>
      </c>
      <c r="L142" s="29">
        <f t="shared" si="44"/>
        <v>0</v>
      </c>
      <c r="M142" s="29">
        <f t="shared" si="44"/>
        <v>0</v>
      </c>
      <c r="N142" s="29">
        <f t="shared" si="44"/>
        <v>0</v>
      </c>
      <c r="O142" s="82">
        <f t="shared" si="29"/>
        <v>0</v>
      </c>
      <c r="P142" s="30"/>
    </row>
    <row r="143" spans="1:16" ht="21">
      <c r="A143" s="304"/>
      <c r="B143" s="310"/>
      <c r="C143" s="162" t="s">
        <v>36</v>
      </c>
      <c r="D143" s="29">
        <f t="shared" si="40"/>
        <v>0</v>
      </c>
      <c r="E143" s="29">
        <f t="shared" si="40"/>
        <v>0</v>
      </c>
      <c r="F143" s="29">
        <f t="shared" si="41"/>
        <v>0</v>
      </c>
      <c r="G143" s="29">
        <f t="shared" si="41"/>
        <v>0</v>
      </c>
      <c r="H143" s="29">
        <f aca="true" t="shared" si="45" ref="H143:N143">H151</f>
        <v>0</v>
      </c>
      <c r="I143" s="29">
        <f t="shared" si="45"/>
        <v>0</v>
      </c>
      <c r="J143" s="29">
        <f t="shared" si="45"/>
        <v>0</v>
      </c>
      <c r="K143" s="29">
        <f t="shared" si="45"/>
        <v>0</v>
      </c>
      <c r="L143" s="29">
        <f t="shared" si="45"/>
        <v>0</v>
      </c>
      <c r="M143" s="29">
        <f t="shared" si="45"/>
        <v>0</v>
      </c>
      <c r="N143" s="29">
        <f t="shared" si="45"/>
        <v>0</v>
      </c>
      <c r="O143" s="82">
        <f t="shared" si="29"/>
        <v>0</v>
      </c>
      <c r="P143" s="30"/>
    </row>
    <row r="144" spans="1:16" ht="12.75">
      <c r="A144" s="305"/>
      <c r="B144" s="311"/>
      <c r="C144" s="162" t="s">
        <v>91</v>
      </c>
      <c r="D144" s="29">
        <f t="shared" si="40"/>
        <v>0</v>
      </c>
      <c r="E144" s="29">
        <f t="shared" si="40"/>
        <v>0</v>
      </c>
      <c r="F144" s="29">
        <f t="shared" si="41"/>
        <v>0</v>
      </c>
      <c r="G144" s="29">
        <f t="shared" si="41"/>
        <v>0</v>
      </c>
      <c r="H144" s="29">
        <f aca="true" t="shared" si="46" ref="H144:N144">H152</f>
        <v>0</v>
      </c>
      <c r="I144" s="29">
        <f t="shared" si="46"/>
        <v>0</v>
      </c>
      <c r="J144" s="29">
        <f t="shared" si="46"/>
        <v>0</v>
      </c>
      <c r="K144" s="29">
        <f t="shared" si="46"/>
        <v>0</v>
      </c>
      <c r="L144" s="29">
        <f t="shared" si="46"/>
        <v>0</v>
      </c>
      <c r="M144" s="29">
        <f t="shared" si="46"/>
        <v>0</v>
      </c>
      <c r="N144" s="29">
        <f t="shared" si="46"/>
        <v>0</v>
      </c>
      <c r="O144" s="82">
        <f t="shared" si="29"/>
        <v>0</v>
      </c>
      <c r="P144" s="30"/>
    </row>
    <row r="145" spans="1:16" ht="12.75">
      <c r="A145" s="297" t="s">
        <v>670</v>
      </c>
      <c r="B145" s="290" t="s">
        <v>836</v>
      </c>
      <c r="C145" s="162" t="s">
        <v>87</v>
      </c>
      <c r="D145" s="29">
        <f>D147+D148+D149+D150+D151+D152</f>
        <v>0</v>
      </c>
      <c r="E145" s="29">
        <f aca="true" t="shared" si="47" ref="E145:N145">E147+E148+E149+E150+E151+E152</f>
        <v>0</v>
      </c>
      <c r="F145" s="29">
        <f t="shared" si="47"/>
        <v>100</v>
      </c>
      <c r="G145" s="29">
        <f t="shared" si="47"/>
        <v>0</v>
      </c>
      <c r="H145" s="29">
        <f t="shared" si="47"/>
        <v>221.5</v>
      </c>
      <c r="I145" s="29">
        <f t="shared" si="47"/>
        <v>0</v>
      </c>
      <c r="J145" s="29">
        <f t="shared" si="47"/>
        <v>221.5</v>
      </c>
      <c r="K145" s="29">
        <f t="shared" si="47"/>
        <v>0</v>
      </c>
      <c r="L145" s="29">
        <f t="shared" si="47"/>
        <v>128.611</v>
      </c>
      <c r="M145" s="29">
        <f t="shared" si="47"/>
        <v>0</v>
      </c>
      <c r="N145" s="29">
        <f t="shared" si="47"/>
        <v>200</v>
      </c>
      <c r="O145" s="82">
        <f t="shared" si="29"/>
        <v>200</v>
      </c>
      <c r="P145" s="30"/>
    </row>
    <row r="146" spans="1:16" ht="12.75">
      <c r="A146" s="298"/>
      <c r="B146" s="291"/>
      <c r="C146" s="163" t="s">
        <v>88</v>
      </c>
      <c r="D146" s="175">
        <f>'9 средства по кодам'!H511</f>
        <v>0</v>
      </c>
      <c r="E146" s="175">
        <f>'9 средства по кодам'!I511</f>
        <v>0</v>
      </c>
      <c r="F146" s="175">
        <f>'9 средства по кодам'!J511</f>
        <v>100</v>
      </c>
      <c r="G146" s="175">
        <f>'9 средства по кодам'!K511</f>
        <v>0</v>
      </c>
      <c r="H146" s="175">
        <f>'9 средства по кодам'!L511</f>
        <v>221.5</v>
      </c>
      <c r="I146" s="175">
        <f>'9 средства по кодам'!M511</f>
        <v>0</v>
      </c>
      <c r="J146" s="175">
        <f>'9 средства по кодам'!N511</f>
        <v>221.5</v>
      </c>
      <c r="K146" s="175">
        <f>'9 средства по кодам'!O511</f>
        <v>0</v>
      </c>
      <c r="L146" s="175">
        <f>'9 средства по кодам'!P511</f>
        <v>128.611</v>
      </c>
      <c r="M146" s="175">
        <f>'9 средства по кодам'!Q511</f>
        <v>0</v>
      </c>
      <c r="N146" s="175">
        <f>'9 средства по кодам'!R511</f>
        <v>200</v>
      </c>
      <c r="O146" s="175">
        <f>'9 средства по кодам'!S511</f>
        <v>200</v>
      </c>
      <c r="P146" s="30"/>
    </row>
    <row r="147" spans="1:16" ht="12.75">
      <c r="A147" s="298"/>
      <c r="B147" s="291"/>
      <c r="C147" s="164" t="s">
        <v>8</v>
      </c>
      <c r="D147" s="159">
        <v>0</v>
      </c>
      <c r="E147" s="159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159">
        <v>0</v>
      </c>
      <c r="M147" s="159">
        <v>0</v>
      </c>
      <c r="N147" s="159">
        <v>0</v>
      </c>
      <c r="O147" s="82">
        <f t="shared" si="29"/>
        <v>0</v>
      </c>
      <c r="P147" s="30"/>
    </row>
    <row r="148" spans="1:16" ht="12.75">
      <c r="A148" s="298"/>
      <c r="B148" s="291"/>
      <c r="C148" s="164" t="s">
        <v>89</v>
      </c>
      <c r="D148" s="159">
        <v>0</v>
      </c>
      <c r="E148" s="159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159">
        <v>0</v>
      </c>
      <c r="M148" s="159">
        <v>0</v>
      </c>
      <c r="N148" s="159">
        <v>0</v>
      </c>
      <c r="O148" s="82">
        <f t="shared" si="29"/>
        <v>0</v>
      </c>
      <c r="P148" s="30"/>
    </row>
    <row r="149" spans="1:16" ht="12.75">
      <c r="A149" s="298"/>
      <c r="B149" s="291"/>
      <c r="C149" s="164" t="s">
        <v>30</v>
      </c>
      <c r="D149" s="159">
        <v>0</v>
      </c>
      <c r="E149" s="159">
        <v>0</v>
      </c>
      <c r="F149" s="28">
        <v>100</v>
      </c>
      <c r="G149" s="28">
        <v>0</v>
      </c>
      <c r="H149" s="28">
        <v>221.5</v>
      </c>
      <c r="I149" s="28">
        <v>0</v>
      </c>
      <c r="J149" s="28">
        <v>221.5</v>
      </c>
      <c r="K149" s="28">
        <v>0</v>
      </c>
      <c r="L149" s="159">
        <v>128.611</v>
      </c>
      <c r="M149" s="159">
        <v>0</v>
      </c>
      <c r="N149" s="159">
        <v>200</v>
      </c>
      <c r="O149" s="82">
        <f t="shared" si="29"/>
        <v>200</v>
      </c>
      <c r="P149" s="30"/>
    </row>
    <row r="150" spans="1:16" ht="17.25" customHeight="1">
      <c r="A150" s="298"/>
      <c r="B150" s="291"/>
      <c r="C150" s="164" t="s">
        <v>90</v>
      </c>
      <c r="D150" s="159">
        <v>0</v>
      </c>
      <c r="E150" s="159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159">
        <v>0</v>
      </c>
      <c r="M150" s="159">
        <v>0</v>
      </c>
      <c r="N150" s="159">
        <v>0</v>
      </c>
      <c r="O150" s="82">
        <f t="shared" si="29"/>
        <v>0</v>
      </c>
      <c r="P150" s="30"/>
    </row>
    <row r="151" spans="1:16" ht="22.5">
      <c r="A151" s="298"/>
      <c r="B151" s="291"/>
      <c r="C151" s="164" t="s">
        <v>36</v>
      </c>
      <c r="D151" s="159">
        <v>0</v>
      </c>
      <c r="E151" s="159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9">
        <v>0</v>
      </c>
      <c r="M151" s="159">
        <v>0</v>
      </c>
      <c r="N151" s="159">
        <v>0</v>
      </c>
      <c r="O151" s="82">
        <f t="shared" si="29"/>
        <v>0</v>
      </c>
      <c r="P151" s="30"/>
    </row>
    <row r="152" spans="1:16" ht="12.75">
      <c r="A152" s="299"/>
      <c r="B152" s="292"/>
      <c r="C152" s="164" t="s">
        <v>91</v>
      </c>
      <c r="D152" s="159">
        <v>0</v>
      </c>
      <c r="E152" s="159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159">
        <v>0</v>
      </c>
      <c r="M152" s="159">
        <v>0</v>
      </c>
      <c r="N152" s="159">
        <v>0</v>
      </c>
      <c r="O152" s="82">
        <f t="shared" si="29"/>
        <v>0</v>
      </c>
      <c r="P152" s="30"/>
    </row>
    <row r="153" spans="1:16" ht="12.75">
      <c r="A153" s="309" t="s">
        <v>32</v>
      </c>
      <c r="B153" s="309" t="s">
        <v>840</v>
      </c>
      <c r="C153" s="162" t="s">
        <v>87</v>
      </c>
      <c r="D153" s="29">
        <f>D155+D156+D157+D158+D159+D160</f>
        <v>115779.52</v>
      </c>
      <c r="E153" s="29">
        <f aca="true" t="shared" si="48" ref="E153:N153">E155+E156+E157+E158+E159+E160</f>
        <v>115633.489</v>
      </c>
      <c r="F153" s="29">
        <f t="shared" si="48"/>
        <v>152338.4</v>
      </c>
      <c r="G153" s="29">
        <f t="shared" si="48"/>
        <v>34629.97543</v>
      </c>
      <c r="H153" s="29">
        <f t="shared" si="48"/>
        <v>156892.589</v>
      </c>
      <c r="I153" s="29">
        <f t="shared" si="48"/>
        <v>73838.92426999999</v>
      </c>
      <c r="J153" s="29">
        <f t="shared" si="48"/>
        <v>151120.3934</v>
      </c>
      <c r="K153" s="29">
        <f t="shared" si="48"/>
        <v>105395.87707</v>
      </c>
      <c r="L153" s="29">
        <f t="shared" si="48"/>
        <v>148230.9663</v>
      </c>
      <c r="M153" s="29">
        <f t="shared" si="48"/>
        <v>147162.27946</v>
      </c>
      <c r="N153" s="29">
        <f t="shared" si="48"/>
        <v>152072.7</v>
      </c>
      <c r="O153" s="82">
        <f aca="true" t="shared" si="49" ref="O153:O209">N153</f>
        <v>152072.7</v>
      </c>
      <c r="P153" s="30"/>
    </row>
    <row r="154" spans="1:16" ht="12.75">
      <c r="A154" s="310"/>
      <c r="B154" s="291"/>
      <c r="C154" s="163" t="s">
        <v>88</v>
      </c>
      <c r="D154" s="175">
        <f>'9 средства по кодам'!H523</f>
        <v>115779.52299999999</v>
      </c>
      <c r="E154" s="175">
        <f>'9 средства по кодам'!I523</f>
        <v>115633.452</v>
      </c>
      <c r="F154" s="175">
        <f>'9 средства по кодам'!J523</f>
        <v>152338.4</v>
      </c>
      <c r="G154" s="175">
        <f>'9 средства по кодам'!K523</f>
        <v>34629.97543</v>
      </c>
      <c r="H154" s="175">
        <f>'9 средства по кодам'!L523</f>
        <v>156892.58899999998</v>
      </c>
      <c r="I154" s="175">
        <f>'9 средства по кодам'!M523</f>
        <v>73838.92426999999</v>
      </c>
      <c r="J154" s="175">
        <f>'9 средства по кодам'!N523</f>
        <v>151120.39339999997</v>
      </c>
      <c r="K154" s="175">
        <f>'9 средства по кодам'!O523</f>
        <v>105395.87707</v>
      </c>
      <c r="L154" s="175">
        <f>'9 средства по кодам'!P523</f>
        <v>148230.96629999997</v>
      </c>
      <c r="M154" s="175">
        <f>'9 средства по кодам'!Q523</f>
        <v>147162.27946</v>
      </c>
      <c r="N154" s="175">
        <f>'9 средства по кодам'!R523</f>
        <v>152072.7</v>
      </c>
      <c r="O154" s="175">
        <f>'9 средства по кодам'!S523</f>
        <v>152072.7</v>
      </c>
      <c r="P154" s="30"/>
    </row>
    <row r="155" spans="1:16" ht="12.75">
      <c r="A155" s="310"/>
      <c r="B155" s="291"/>
      <c r="C155" s="162" t="s">
        <v>8</v>
      </c>
      <c r="D155" s="29">
        <f>D163+D171+D179</f>
        <v>425.2</v>
      </c>
      <c r="E155" s="29">
        <f aca="true" t="shared" si="50" ref="E155:N155">E163+E171+E179</f>
        <v>425.2</v>
      </c>
      <c r="F155" s="29">
        <f t="shared" si="50"/>
        <v>634.49925</v>
      </c>
      <c r="G155" s="29">
        <f t="shared" si="50"/>
        <v>0</v>
      </c>
      <c r="H155" s="29">
        <f t="shared" si="50"/>
        <v>634.49925</v>
      </c>
      <c r="I155" s="29">
        <f t="shared" si="50"/>
        <v>0</v>
      </c>
      <c r="J155" s="29">
        <f t="shared" si="50"/>
        <v>634.49925</v>
      </c>
      <c r="K155" s="29">
        <f t="shared" si="50"/>
        <v>634.49925</v>
      </c>
      <c r="L155" s="29">
        <f t="shared" si="50"/>
        <v>634.49925</v>
      </c>
      <c r="M155" s="29">
        <f t="shared" si="50"/>
        <v>634.49925</v>
      </c>
      <c r="N155" s="29">
        <f t="shared" si="50"/>
        <v>63</v>
      </c>
      <c r="O155" s="82">
        <f t="shared" si="49"/>
        <v>63</v>
      </c>
      <c r="P155" s="30"/>
    </row>
    <row r="156" spans="1:16" ht="12.75">
      <c r="A156" s="310"/>
      <c r="B156" s="291"/>
      <c r="C156" s="162" t="s">
        <v>89</v>
      </c>
      <c r="D156" s="29">
        <f aca="true" t="shared" si="51" ref="D156:N160">D164+D172+D180</f>
        <v>32228.05</v>
      </c>
      <c r="E156" s="29">
        <f t="shared" si="51"/>
        <v>32103.84</v>
      </c>
      <c r="F156" s="29">
        <f t="shared" si="51"/>
        <v>8573.90075</v>
      </c>
      <c r="G156" s="29">
        <f t="shared" si="51"/>
        <v>1739.64</v>
      </c>
      <c r="H156" s="29">
        <f t="shared" si="51"/>
        <v>13039.28975</v>
      </c>
      <c r="I156" s="29">
        <f t="shared" si="51"/>
        <v>4349.01</v>
      </c>
      <c r="J156" s="29">
        <f t="shared" si="51"/>
        <v>10885.17775</v>
      </c>
      <c r="K156" s="29">
        <f t="shared" si="51"/>
        <v>8394.65357</v>
      </c>
      <c r="L156" s="29">
        <f t="shared" si="51"/>
        <v>13374.42775</v>
      </c>
      <c r="M156" s="29">
        <f t="shared" si="51"/>
        <v>13374.35675</v>
      </c>
      <c r="N156" s="29">
        <f t="shared" si="51"/>
        <v>555.1</v>
      </c>
      <c r="O156" s="82">
        <f t="shared" si="49"/>
        <v>555.1</v>
      </c>
      <c r="P156" s="30"/>
    </row>
    <row r="157" spans="1:16" ht="12.75">
      <c r="A157" s="310"/>
      <c r="B157" s="291"/>
      <c r="C157" s="162" t="s">
        <v>30</v>
      </c>
      <c r="D157" s="29">
        <f t="shared" si="51"/>
        <v>83126.27</v>
      </c>
      <c r="E157" s="29">
        <f t="shared" si="51"/>
        <v>83104.44900000001</v>
      </c>
      <c r="F157" s="29">
        <f t="shared" si="51"/>
        <v>143130</v>
      </c>
      <c r="G157" s="29">
        <f t="shared" si="51"/>
        <v>32890.33543</v>
      </c>
      <c r="H157" s="29">
        <f t="shared" si="51"/>
        <v>143218.80000000002</v>
      </c>
      <c r="I157" s="29">
        <f t="shared" si="51"/>
        <v>69489.91427</v>
      </c>
      <c r="J157" s="29">
        <f t="shared" si="51"/>
        <v>139600.7164</v>
      </c>
      <c r="K157" s="29">
        <f t="shared" si="51"/>
        <v>96366.72425</v>
      </c>
      <c r="L157" s="29">
        <f t="shared" si="51"/>
        <v>134222.0393</v>
      </c>
      <c r="M157" s="29">
        <f t="shared" si="51"/>
        <v>133153.42346</v>
      </c>
      <c r="N157" s="29">
        <f t="shared" si="51"/>
        <v>151454.6</v>
      </c>
      <c r="O157" s="82">
        <f t="shared" si="49"/>
        <v>151454.6</v>
      </c>
      <c r="P157" s="30"/>
    </row>
    <row r="158" spans="1:16" ht="11.25" customHeight="1">
      <c r="A158" s="310"/>
      <c r="B158" s="291"/>
      <c r="C158" s="162" t="s">
        <v>90</v>
      </c>
      <c r="D158" s="29">
        <f t="shared" si="51"/>
        <v>0</v>
      </c>
      <c r="E158" s="29">
        <f t="shared" si="51"/>
        <v>0</v>
      </c>
      <c r="F158" s="29">
        <f t="shared" si="51"/>
        <v>0</v>
      </c>
      <c r="G158" s="29">
        <f t="shared" si="51"/>
        <v>0</v>
      </c>
      <c r="H158" s="29">
        <f t="shared" si="51"/>
        <v>0</v>
      </c>
      <c r="I158" s="29">
        <f t="shared" si="51"/>
        <v>0</v>
      </c>
      <c r="J158" s="29">
        <f t="shared" si="51"/>
        <v>0</v>
      </c>
      <c r="K158" s="29">
        <f t="shared" si="51"/>
        <v>0</v>
      </c>
      <c r="L158" s="29">
        <f t="shared" si="51"/>
        <v>0</v>
      </c>
      <c r="M158" s="29">
        <f t="shared" si="51"/>
        <v>0</v>
      </c>
      <c r="N158" s="29">
        <f t="shared" si="51"/>
        <v>0</v>
      </c>
      <c r="O158" s="82">
        <f t="shared" si="49"/>
        <v>0</v>
      </c>
      <c r="P158" s="30"/>
    </row>
    <row r="159" spans="1:16" ht="21">
      <c r="A159" s="310"/>
      <c r="B159" s="291"/>
      <c r="C159" s="162" t="s">
        <v>36</v>
      </c>
      <c r="D159" s="29">
        <f t="shared" si="51"/>
        <v>0</v>
      </c>
      <c r="E159" s="29">
        <f t="shared" si="51"/>
        <v>0</v>
      </c>
      <c r="F159" s="29">
        <f t="shared" si="51"/>
        <v>0</v>
      </c>
      <c r="G159" s="29">
        <f t="shared" si="51"/>
        <v>0</v>
      </c>
      <c r="H159" s="29">
        <f t="shared" si="51"/>
        <v>0</v>
      </c>
      <c r="I159" s="29">
        <f t="shared" si="51"/>
        <v>0</v>
      </c>
      <c r="J159" s="29">
        <f t="shared" si="51"/>
        <v>0</v>
      </c>
      <c r="K159" s="29">
        <f t="shared" si="51"/>
        <v>0</v>
      </c>
      <c r="L159" s="29">
        <f t="shared" si="51"/>
        <v>0</v>
      </c>
      <c r="M159" s="29">
        <f t="shared" si="51"/>
        <v>0</v>
      </c>
      <c r="N159" s="29">
        <f t="shared" si="51"/>
        <v>0</v>
      </c>
      <c r="O159" s="82">
        <f t="shared" si="49"/>
        <v>0</v>
      </c>
      <c r="P159" s="30"/>
    </row>
    <row r="160" spans="1:16" ht="12.75">
      <c r="A160" s="311"/>
      <c r="B160" s="292"/>
      <c r="C160" s="162" t="s">
        <v>91</v>
      </c>
      <c r="D160" s="29">
        <f t="shared" si="51"/>
        <v>0</v>
      </c>
      <c r="E160" s="29">
        <f t="shared" si="51"/>
        <v>0</v>
      </c>
      <c r="F160" s="29">
        <f t="shared" si="51"/>
        <v>0</v>
      </c>
      <c r="G160" s="29">
        <f t="shared" si="51"/>
        <v>0</v>
      </c>
      <c r="H160" s="29">
        <f t="shared" si="51"/>
        <v>0</v>
      </c>
      <c r="I160" s="29">
        <f t="shared" si="51"/>
        <v>0</v>
      </c>
      <c r="J160" s="29">
        <f t="shared" si="51"/>
        <v>0</v>
      </c>
      <c r="K160" s="29">
        <f t="shared" si="51"/>
        <v>0</v>
      </c>
      <c r="L160" s="29">
        <f t="shared" si="51"/>
        <v>0</v>
      </c>
      <c r="M160" s="29">
        <f t="shared" si="51"/>
        <v>0</v>
      </c>
      <c r="N160" s="29">
        <f t="shared" si="51"/>
        <v>0</v>
      </c>
      <c r="O160" s="82">
        <f t="shared" si="49"/>
        <v>0</v>
      </c>
      <c r="P160" s="30"/>
    </row>
    <row r="161" spans="1:16" ht="12.75">
      <c r="A161" s="290" t="s">
        <v>53</v>
      </c>
      <c r="B161" s="290" t="s">
        <v>841</v>
      </c>
      <c r="C161" s="162" t="s">
        <v>87</v>
      </c>
      <c r="D161" s="29">
        <f>D163+D164+D165+D166+D167+D168</f>
        <v>687.7</v>
      </c>
      <c r="E161" s="29">
        <f aca="true" t="shared" si="52" ref="E161:N161">E163+E164+E165+E166+E167+E168</f>
        <v>687.7</v>
      </c>
      <c r="F161" s="29">
        <f t="shared" si="52"/>
        <v>700.3</v>
      </c>
      <c r="G161" s="29">
        <f t="shared" si="52"/>
        <v>0</v>
      </c>
      <c r="H161" s="29">
        <f t="shared" si="52"/>
        <v>700.3</v>
      </c>
      <c r="I161" s="29">
        <f t="shared" si="52"/>
        <v>0</v>
      </c>
      <c r="J161" s="29">
        <f t="shared" si="52"/>
        <v>700.3</v>
      </c>
      <c r="K161" s="29">
        <f t="shared" si="52"/>
        <v>667.625</v>
      </c>
      <c r="L161" s="29">
        <f t="shared" si="52"/>
        <v>667.625</v>
      </c>
      <c r="M161" s="29">
        <f t="shared" si="52"/>
        <v>667.625</v>
      </c>
      <c r="N161" s="29">
        <f t="shared" si="52"/>
        <v>753.6</v>
      </c>
      <c r="O161" s="82">
        <f t="shared" si="49"/>
        <v>753.6</v>
      </c>
      <c r="P161" s="30"/>
    </row>
    <row r="162" spans="1:16" ht="12.75">
      <c r="A162" s="291"/>
      <c r="B162" s="291"/>
      <c r="C162" s="163" t="s">
        <v>88</v>
      </c>
      <c r="D162" s="175">
        <f>'9 средства по кодам'!H526</f>
        <v>687.6990000000001</v>
      </c>
      <c r="E162" s="175">
        <f>'9 средства по кодам'!I526</f>
        <v>687.6990000000001</v>
      </c>
      <c r="F162" s="175">
        <f>'9 средства по кодам'!J526</f>
        <v>700.3000000000001</v>
      </c>
      <c r="G162" s="175">
        <f>'9 средства по кодам'!K526</f>
        <v>0</v>
      </c>
      <c r="H162" s="175">
        <f>'9 средства по кодам'!L526</f>
        <v>700.3000000000001</v>
      </c>
      <c r="I162" s="175">
        <f>'9 средства по кодам'!M526</f>
        <v>0</v>
      </c>
      <c r="J162" s="175">
        <f>'9 средства по кодам'!N526</f>
        <v>700.3000000000001</v>
      </c>
      <c r="K162" s="175">
        <f>'9 средства по кодам'!O526</f>
        <v>667.625</v>
      </c>
      <c r="L162" s="175">
        <f>'9 средства по кодам'!P526</f>
        <v>667.625</v>
      </c>
      <c r="M162" s="175">
        <f>'9 средства по кодам'!Q526</f>
        <v>667.625</v>
      </c>
      <c r="N162" s="175">
        <f>'9 средства по кодам'!R526</f>
        <v>753.6</v>
      </c>
      <c r="O162" s="175">
        <f>'9 средства по кодам'!S526</f>
        <v>753.6</v>
      </c>
      <c r="P162" s="30"/>
    </row>
    <row r="163" spans="1:16" ht="12.75">
      <c r="A163" s="291"/>
      <c r="B163" s="291"/>
      <c r="C163" s="164" t="s">
        <v>8</v>
      </c>
      <c r="D163" s="159">
        <v>124.3</v>
      </c>
      <c r="E163" s="159">
        <v>124.3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159">
        <v>0</v>
      </c>
      <c r="M163" s="159">
        <v>0</v>
      </c>
      <c r="N163" s="159">
        <v>63</v>
      </c>
      <c r="O163" s="82">
        <f t="shared" si="49"/>
        <v>63</v>
      </c>
      <c r="P163" s="30"/>
    </row>
    <row r="164" spans="1:16" ht="12.75">
      <c r="A164" s="291"/>
      <c r="B164" s="291"/>
      <c r="C164" s="164" t="s">
        <v>89</v>
      </c>
      <c r="D164" s="159">
        <v>450.7</v>
      </c>
      <c r="E164" s="159">
        <v>450.7</v>
      </c>
      <c r="F164" s="28">
        <v>534.1</v>
      </c>
      <c r="G164" s="28">
        <v>0</v>
      </c>
      <c r="H164" s="28">
        <v>534.1</v>
      </c>
      <c r="I164" s="28">
        <v>0</v>
      </c>
      <c r="J164" s="28">
        <v>534.1</v>
      </c>
      <c r="K164" s="28">
        <v>534.1</v>
      </c>
      <c r="L164" s="159">
        <v>534.1</v>
      </c>
      <c r="M164" s="159">
        <v>534.1</v>
      </c>
      <c r="N164" s="159">
        <v>555.1</v>
      </c>
      <c r="O164" s="82">
        <f t="shared" si="49"/>
        <v>555.1</v>
      </c>
      <c r="P164" s="30"/>
    </row>
    <row r="165" spans="1:16" ht="12.75">
      <c r="A165" s="291"/>
      <c r="B165" s="291"/>
      <c r="C165" s="164" t="s">
        <v>30</v>
      </c>
      <c r="D165" s="159">
        <v>112.7</v>
      </c>
      <c r="E165" s="159">
        <v>112.7</v>
      </c>
      <c r="F165" s="28">
        <v>166.2</v>
      </c>
      <c r="G165" s="28">
        <v>0</v>
      </c>
      <c r="H165" s="28">
        <v>166.2</v>
      </c>
      <c r="I165" s="28">
        <v>0</v>
      </c>
      <c r="J165" s="159">
        <v>166.2</v>
      </c>
      <c r="K165" s="159">
        <v>133.525</v>
      </c>
      <c r="L165" s="159">
        <v>133.525</v>
      </c>
      <c r="M165" s="159">
        <v>133.525</v>
      </c>
      <c r="N165" s="159">
        <v>135.5</v>
      </c>
      <c r="O165" s="82">
        <f t="shared" si="49"/>
        <v>135.5</v>
      </c>
      <c r="P165" s="30"/>
    </row>
    <row r="166" spans="1:16" ht="12" customHeight="1">
      <c r="A166" s="291"/>
      <c r="B166" s="291"/>
      <c r="C166" s="164" t="s">
        <v>90</v>
      </c>
      <c r="D166" s="159">
        <v>0</v>
      </c>
      <c r="E166" s="159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159">
        <v>0</v>
      </c>
      <c r="M166" s="159">
        <v>0</v>
      </c>
      <c r="N166" s="159">
        <v>0</v>
      </c>
      <c r="O166" s="82">
        <f t="shared" si="49"/>
        <v>0</v>
      </c>
      <c r="P166" s="30"/>
    </row>
    <row r="167" spans="1:16" ht="22.5">
      <c r="A167" s="291"/>
      <c r="B167" s="291"/>
      <c r="C167" s="164" t="s">
        <v>36</v>
      </c>
      <c r="D167" s="159">
        <v>0</v>
      </c>
      <c r="E167" s="159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159">
        <v>0</v>
      </c>
      <c r="M167" s="159">
        <v>0</v>
      </c>
      <c r="N167" s="159">
        <v>0</v>
      </c>
      <c r="O167" s="82">
        <f t="shared" si="49"/>
        <v>0</v>
      </c>
      <c r="P167" s="30"/>
    </row>
    <row r="168" spans="1:16" ht="12.75">
      <c r="A168" s="292"/>
      <c r="B168" s="292"/>
      <c r="C168" s="164" t="s">
        <v>91</v>
      </c>
      <c r="D168" s="159">
        <v>0</v>
      </c>
      <c r="E168" s="159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159">
        <v>0</v>
      </c>
      <c r="M168" s="159">
        <v>0</v>
      </c>
      <c r="N168" s="159">
        <v>0</v>
      </c>
      <c r="O168" s="82">
        <f t="shared" si="49"/>
        <v>0</v>
      </c>
      <c r="P168" s="30"/>
    </row>
    <row r="169" spans="1:16" ht="12.75">
      <c r="A169" s="290" t="s">
        <v>167</v>
      </c>
      <c r="B169" s="290" t="s">
        <v>842</v>
      </c>
      <c r="C169" s="162" t="s">
        <v>87</v>
      </c>
      <c r="D169" s="29">
        <f>D171+D172+D173+D174+D175+D176</f>
        <v>1398.5</v>
      </c>
      <c r="E169" s="29">
        <f aca="true" t="shared" si="53" ref="E169:N169">E171+E172+E173+E174+E175+E176</f>
        <v>1388.9</v>
      </c>
      <c r="F169" s="29">
        <f t="shared" si="53"/>
        <v>1100</v>
      </c>
      <c r="G169" s="29">
        <f t="shared" si="53"/>
        <v>40.13944</v>
      </c>
      <c r="H169" s="29">
        <f t="shared" si="53"/>
        <v>1085</v>
      </c>
      <c r="I169" s="29">
        <f t="shared" si="53"/>
        <v>284.35942</v>
      </c>
      <c r="J169" s="29">
        <f t="shared" si="53"/>
        <v>985</v>
      </c>
      <c r="K169" s="29">
        <f t="shared" si="53"/>
        <v>379.807</v>
      </c>
      <c r="L169" s="29">
        <f t="shared" si="53"/>
        <v>865.84</v>
      </c>
      <c r="M169" s="29">
        <f t="shared" si="53"/>
        <v>798.69573</v>
      </c>
      <c r="N169" s="29">
        <f t="shared" si="53"/>
        <v>1100</v>
      </c>
      <c r="O169" s="82">
        <f t="shared" si="49"/>
        <v>1100</v>
      </c>
      <c r="P169" s="30"/>
    </row>
    <row r="170" spans="1:16" ht="12.75">
      <c r="A170" s="291"/>
      <c r="B170" s="291"/>
      <c r="C170" s="163" t="s">
        <v>88</v>
      </c>
      <c r="D170" s="175">
        <f>'9 средства по кодам'!H547</f>
        <v>1398.5</v>
      </c>
      <c r="E170" s="175">
        <f>'9 средства по кодам'!I547</f>
        <v>1388.9</v>
      </c>
      <c r="F170" s="175">
        <f>'9 средства по кодам'!J547</f>
        <v>1100</v>
      </c>
      <c r="G170" s="175">
        <f>'9 средства по кодам'!K547</f>
        <v>40.13944</v>
      </c>
      <c r="H170" s="175">
        <f>'9 средства по кодам'!L547</f>
        <v>1085</v>
      </c>
      <c r="I170" s="175">
        <f>'9 средства по кодам'!M547</f>
        <v>284.35942</v>
      </c>
      <c r="J170" s="175">
        <f>'9 средства по кодам'!N547</f>
        <v>985</v>
      </c>
      <c r="K170" s="175">
        <f>'9 средства по кодам'!O547</f>
        <v>379.807</v>
      </c>
      <c r="L170" s="175">
        <f>'9 средства по кодам'!P547</f>
        <v>865.8399999999999</v>
      </c>
      <c r="M170" s="175">
        <f>'9 средства по кодам'!Q547</f>
        <v>798.69573</v>
      </c>
      <c r="N170" s="175">
        <f>'9 средства по кодам'!R547</f>
        <v>1100</v>
      </c>
      <c r="O170" s="175">
        <f>'9 средства по кодам'!S547</f>
        <v>1100</v>
      </c>
      <c r="P170" s="30"/>
    </row>
    <row r="171" spans="1:16" ht="12.75">
      <c r="A171" s="291"/>
      <c r="B171" s="291"/>
      <c r="C171" s="164" t="s">
        <v>8</v>
      </c>
      <c r="D171" s="159">
        <v>0</v>
      </c>
      <c r="E171" s="159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159">
        <v>0</v>
      </c>
      <c r="M171" s="159">
        <v>0</v>
      </c>
      <c r="N171" s="159">
        <v>0</v>
      </c>
      <c r="O171" s="82">
        <f t="shared" si="49"/>
        <v>0</v>
      </c>
      <c r="P171" s="30"/>
    </row>
    <row r="172" spans="1:16" ht="12.75">
      <c r="A172" s="291"/>
      <c r="B172" s="291"/>
      <c r="C172" s="164" t="s">
        <v>89</v>
      </c>
      <c r="D172" s="159">
        <v>0</v>
      </c>
      <c r="E172" s="159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159">
        <v>0</v>
      </c>
      <c r="M172" s="159">
        <v>0</v>
      </c>
      <c r="N172" s="159">
        <v>0</v>
      </c>
      <c r="O172" s="82">
        <f t="shared" si="49"/>
        <v>0</v>
      </c>
      <c r="P172" s="30"/>
    </row>
    <row r="173" spans="1:16" ht="12.75">
      <c r="A173" s="291"/>
      <c r="B173" s="291"/>
      <c r="C173" s="164" t="s">
        <v>30</v>
      </c>
      <c r="D173" s="159">
        <v>1398.5</v>
      </c>
      <c r="E173" s="159">
        <v>1388.9</v>
      </c>
      <c r="F173" s="28">
        <v>1100</v>
      </c>
      <c r="G173" s="28">
        <v>40.13944</v>
      </c>
      <c r="H173" s="28">
        <v>1085</v>
      </c>
      <c r="I173" s="28">
        <v>284.35942</v>
      </c>
      <c r="J173" s="28">
        <v>985</v>
      </c>
      <c r="K173" s="28">
        <v>379.807</v>
      </c>
      <c r="L173" s="159">
        <v>865.84</v>
      </c>
      <c r="M173" s="159">
        <v>798.69573</v>
      </c>
      <c r="N173" s="159">
        <v>1100</v>
      </c>
      <c r="O173" s="82">
        <f t="shared" si="49"/>
        <v>1100</v>
      </c>
      <c r="P173" s="30"/>
    </row>
    <row r="174" spans="1:16" ht="12" customHeight="1">
      <c r="A174" s="291"/>
      <c r="B174" s="291"/>
      <c r="C174" s="164" t="s">
        <v>90</v>
      </c>
      <c r="D174" s="159">
        <v>0</v>
      </c>
      <c r="E174" s="159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159">
        <v>0</v>
      </c>
      <c r="M174" s="159">
        <v>0</v>
      </c>
      <c r="N174" s="159">
        <v>0</v>
      </c>
      <c r="O174" s="82">
        <f t="shared" si="49"/>
        <v>0</v>
      </c>
      <c r="P174" s="30"/>
    </row>
    <row r="175" spans="1:16" ht="22.5">
      <c r="A175" s="291"/>
      <c r="B175" s="291"/>
      <c r="C175" s="164" t="s">
        <v>36</v>
      </c>
      <c r="D175" s="159">
        <v>0</v>
      </c>
      <c r="E175" s="159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159">
        <v>0</v>
      </c>
      <c r="M175" s="159">
        <v>0</v>
      </c>
      <c r="N175" s="159">
        <v>0</v>
      </c>
      <c r="O175" s="82">
        <f t="shared" si="49"/>
        <v>0</v>
      </c>
      <c r="P175" s="30"/>
    </row>
    <row r="176" spans="1:16" ht="12.75">
      <c r="A176" s="292"/>
      <c r="B176" s="292"/>
      <c r="C176" s="164" t="s">
        <v>91</v>
      </c>
      <c r="D176" s="159">
        <v>0</v>
      </c>
      <c r="E176" s="159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159">
        <v>0</v>
      </c>
      <c r="M176" s="159">
        <v>0</v>
      </c>
      <c r="N176" s="159">
        <v>0</v>
      </c>
      <c r="O176" s="82">
        <f t="shared" si="49"/>
        <v>0</v>
      </c>
      <c r="P176" s="30"/>
    </row>
    <row r="177" spans="1:16" ht="11.25" customHeight="1">
      <c r="A177" s="290" t="s">
        <v>168</v>
      </c>
      <c r="B177" s="290" t="s">
        <v>843</v>
      </c>
      <c r="C177" s="162" t="s">
        <v>87</v>
      </c>
      <c r="D177" s="29">
        <f>D179+D180+D181+D182+D183+D184</f>
        <v>113693.32</v>
      </c>
      <c r="E177" s="29">
        <f aca="true" t="shared" si="54" ref="E177:N177">E179+E180+E181+E182+E183+E184</f>
        <v>113556.889</v>
      </c>
      <c r="F177" s="29">
        <f t="shared" si="54"/>
        <v>150538.09999999998</v>
      </c>
      <c r="G177" s="29">
        <f t="shared" si="54"/>
        <v>34589.83599</v>
      </c>
      <c r="H177" s="29">
        <f t="shared" si="54"/>
        <v>155107.28900000002</v>
      </c>
      <c r="I177" s="29">
        <f t="shared" si="54"/>
        <v>73554.56485</v>
      </c>
      <c r="J177" s="29">
        <f t="shared" si="54"/>
        <v>149435.09339999998</v>
      </c>
      <c r="K177" s="29">
        <f t="shared" si="54"/>
        <v>104348.44507</v>
      </c>
      <c r="L177" s="29">
        <f t="shared" si="54"/>
        <v>146697.5013</v>
      </c>
      <c r="M177" s="29">
        <f t="shared" si="54"/>
        <v>145695.95872999998</v>
      </c>
      <c r="N177" s="29">
        <f t="shared" si="54"/>
        <v>150219.1</v>
      </c>
      <c r="O177" s="82">
        <f t="shared" si="49"/>
        <v>150219.1</v>
      </c>
      <c r="P177" s="30"/>
    </row>
    <row r="178" spans="1:16" ht="12.75">
      <c r="A178" s="291"/>
      <c r="B178" s="291"/>
      <c r="C178" s="163" t="s">
        <v>88</v>
      </c>
      <c r="D178" s="175">
        <f>'9 средства по кодам'!H557</f>
        <v>113693.324</v>
      </c>
      <c r="E178" s="175">
        <f>'9 средства по кодам'!I557</f>
        <v>113556.853</v>
      </c>
      <c r="F178" s="175">
        <f>'9 средства по кодам'!J557</f>
        <v>150538.1</v>
      </c>
      <c r="G178" s="175">
        <f>'9 средства по кодам'!K557</f>
        <v>34589.83599</v>
      </c>
      <c r="H178" s="175">
        <f>'9 средства по кодам'!L557</f>
        <v>155107.289</v>
      </c>
      <c r="I178" s="175">
        <f>'9 средства по кодам'!M557</f>
        <v>73554.56485</v>
      </c>
      <c r="J178" s="175">
        <f>'9 средства по кодам'!N557</f>
        <v>149435.09339999998</v>
      </c>
      <c r="K178" s="175">
        <f>'9 средства по кодам'!O557</f>
        <v>104348.44507</v>
      </c>
      <c r="L178" s="175">
        <f>'9 средства по кодам'!P557</f>
        <v>146697.50129999997</v>
      </c>
      <c r="M178" s="175">
        <f>'9 средства по кодам'!Q557</f>
        <v>145695.95872999998</v>
      </c>
      <c r="N178" s="175">
        <f>'9 средства по кодам'!R557</f>
        <v>150219.1</v>
      </c>
      <c r="O178" s="175">
        <f>'9 средства по кодам'!S557</f>
        <v>150219.1</v>
      </c>
      <c r="P178" s="30"/>
    </row>
    <row r="179" spans="1:16" ht="12.75">
      <c r="A179" s="291"/>
      <c r="B179" s="291"/>
      <c r="C179" s="164" t="s">
        <v>8</v>
      </c>
      <c r="D179" s="159">
        <v>300.9</v>
      </c>
      <c r="E179" s="159">
        <v>300.9</v>
      </c>
      <c r="F179" s="28">
        <v>634.49925</v>
      </c>
      <c r="G179" s="28">
        <v>0</v>
      </c>
      <c r="H179" s="28">
        <v>634.49925</v>
      </c>
      <c r="I179" s="28">
        <v>0</v>
      </c>
      <c r="J179" s="28">
        <v>634.49925</v>
      </c>
      <c r="K179" s="28">
        <v>634.49925</v>
      </c>
      <c r="L179" s="159">
        <v>634.49925</v>
      </c>
      <c r="M179" s="159">
        <v>634.49925</v>
      </c>
      <c r="N179" s="159">
        <v>0</v>
      </c>
      <c r="O179" s="82">
        <f t="shared" si="49"/>
        <v>0</v>
      </c>
      <c r="P179" s="30"/>
    </row>
    <row r="180" spans="1:16" ht="12.75">
      <c r="A180" s="291"/>
      <c r="B180" s="291"/>
      <c r="C180" s="164" t="s">
        <v>89</v>
      </c>
      <c r="D180" s="159">
        <v>31777.35</v>
      </c>
      <c r="E180" s="159">
        <v>31653.14</v>
      </c>
      <c r="F180" s="28">
        <v>8039.80075</v>
      </c>
      <c r="G180" s="28">
        <v>1739.64</v>
      </c>
      <c r="H180" s="28">
        <v>12505.18975</v>
      </c>
      <c r="I180" s="28">
        <v>4349.01</v>
      </c>
      <c r="J180" s="159">
        <v>10351.07775</v>
      </c>
      <c r="K180" s="159">
        <v>7860.55357</v>
      </c>
      <c r="L180" s="159">
        <v>12840.32775</v>
      </c>
      <c r="M180" s="159">
        <v>12840.25675</v>
      </c>
      <c r="N180" s="159">
        <v>0</v>
      </c>
      <c r="O180" s="82">
        <f t="shared" si="49"/>
        <v>0</v>
      </c>
      <c r="P180" s="30"/>
    </row>
    <row r="181" spans="1:16" ht="12.75">
      <c r="A181" s="291"/>
      <c r="B181" s="291"/>
      <c r="C181" s="164" t="s">
        <v>30</v>
      </c>
      <c r="D181" s="159">
        <v>81615.07</v>
      </c>
      <c r="E181" s="159">
        <v>81602.849</v>
      </c>
      <c r="F181" s="28">
        <v>141863.8</v>
      </c>
      <c r="G181" s="28">
        <v>32850.19599</v>
      </c>
      <c r="H181" s="28">
        <v>141967.6</v>
      </c>
      <c r="I181" s="28">
        <v>69205.55485</v>
      </c>
      <c r="J181" s="159">
        <v>138449.5164</v>
      </c>
      <c r="K181" s="159">
        <v>95853.39225</v>
      </c>
      <c r="L181" s="159">
        <v>133222.6743</v>
      </c>
      <c r="M181" s="159">
        <v>132221.20273</v>
      </c>
      <c r="N181" s="159">
        <v>150219.1</v>
      </c>
      <c r="O181" s="82">
        <f t="shared" si="49"/>
        <v>150219.1</v>
      </c>
      <c r="P181" s="30"/>
    </row>
    <row r="182" spans="1:16" ht="13.5" customHeight="1">
      <c r="A182" s="291"/>
      <c r="B182" s="291"/>
      <c r="C182" s="164" t="s">
        <v>90</v>
      </c>
      <c r="D182" s="159">
        <v>0</v>
      </c>
      <c r="E182" s="159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159">
        <v>0</v>
      </c>
      <c r="M182" s="159">
        <v>0</v>
      </c>
      <c r="N182" s="159">
        <v>0</v>
      </c>
      <c r="O182" s="82">
        <f t="shared" si="49"/>
        <v>0</v>
      </c>
      <c r="P182" s="30"/>
    </row>
    <row r="183" spans="1:16" ht="22.5">
      <c r="A183" s="291"/>
      <c r="B183" s="291"/>
      <c r="C183" s="164" t="s">
        <v>36</v>
      </c>
      <c r="D183" s="159">
        <v>0</v>
      </c>
      <c r="E183" s="159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159">
        <v>0</v>
      </c>
      <c r="M183" s="159">
        <v>0</v>
      </c>
      <c r="N183" s="159">
        <v>0</v>
      </c>
      <c r="O183" s="82">
        <f t="shared" si="49"/>
        <v>0</v>
      </c>
      <c r="P183" s="30"/>
    </row>
    <row r="184" spans="1:16" ht="12.75">
      <c r="A184" s="292"/>
      <c r="B184" s="292"/>
      <c r="C184" s="164" t="s">
        <v>91</v>
      </c>
      <c r="D184" s="159">
        <v>0</v>
      </c>
      <c r="E184" s="159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159">
        <v>0</v>
      </c>
      <c r="M184" s="159">
        <v>0</v>
      </c>
      <c r="N184" s="159">
        <v>0</v>
      </c>
      <c r="O184" s="82">
        <f t="shared" si="49"/>
        <v>0</v>
      </c>
      <c r="P184" s="30"/>
    </row>
    <row r="185" spans="1:16" ht="12.75">
      <c r="A185" s="303" t="s">
        <v>32</v>
      </c>
      <c r="B185" s="309" t="s">
        <v>844</v>
      </c>
      <c r="C185" s="162" t="s">
        <v>87</v>
      </c>
      <c r="D185" s="29">
        <f>SUM(D187:D192)</f>
        <v>651.02399</v>
      </c>
      <c r="E185" s="29">
        <f>SUM(E187:E192)</f>
        <v>639.67399</v>
      </c>
      <c r="F185" s="29">
        <f>SUM(F187:F192)</f>
        <v>860</v>
      </c>
      <c r="G185" s="29">
        <f aca="true" t="shared" si="55" ref="G185:N185">SUM(G187:G192)</f>
        <v>87.5</v>
      </c>
      <c r="H185" s="29">
        <f>SUM(H187:H192)</f>
        <v>4829.9</v>
      </c>
      <c r="I185" s="29">
        <f t="shared" si="55"/>
        <v>97.1</v>
      </c>
      <c r="J185" s="29">
        <f>SUM(J187:J192)</f>
        <v>10161.3</v>
      </c>
      <c r="K185" s="29">
        <f t="shared" si="55"/>
        <v>318.22828000000004</v>
      </c>
      <c r="L185" s="29">
        <f t="shared" si="55"/>
        <v>10162.9</v>
      </c>
      <c r="M185" s="29">
        <f t="shared" si="55"/>
        <v>8418.74798</v>
      </c>
      <c r="N185" s="29">
        <f t="shared" si="55"/>
        <v>16514.9</v>
      </c>
      <c r="O185" s="82">
        <f t="shared" si="49"/>
        <v>16514.9</v>
      </c>
      <c r="P185" s="30"/>
    </row>
    <row r="186" spans="1:16" ht="12.75">
      <c r="A186" s="304"/>
      <c r="B186" s="310"/>
      <c r="C186" s="163" t="s">
        <v>88</v>
      </c>
      <c r="D186" s="175">
        <f>'9 средства по кодам'!H628</f>
        <v>651.02399</v>
      </c>
      <c r="E186" s="175">
        <f>'9 средства по кодам'!I628</f>
        <v>639.67399</v>
      </c>
      <c r="F186" s="175">
        <f>'9 средства по кодам'!J628</f>
        <v>860</v>
      </c>
      <c r="G186" s="175">
        <f>'9 средства по кодам'!K628</f>
        <v>87.5</v>
      </c>
      <c r="H186" s="175">
        <f>'9 средства по кодам'!L628</f>
        <v>4829.9</v>
      </c>
      <c r="I186" s="175">
        <f>'9 средства по кодам'!M628</f>
        <v>97.1</v>
      </c>
      <c r="J186" s="175">
        <f>'9 средства по кодам'!N628</f>
        <v>10161.3</v>
      </c>
      <c r="K186" s="175">
        <f>'9 средства по кодам'!O628</f>
        <v>318.22828000000004</v>
      </c>
      <c r="L186" s="175">
        <f>'9 средства по кодам'!P628</f>
        <v>10162.9</v>
      </c>
      <c r="M186" s="175">
        <f>'9 средства по кодам'!Q628</f>
        <v>8418.747979999998</v>
      </c>
      <c r="N186" s="175">
        <f>'9 средства по кодам'!R628</f>
        <v>16514.9</v>
      </c>
      <c r="O186" s="175">
        <f>'9 средства по кодам'!S628</f>
        <v>16514.9</v>
      </c>
      <c r="P186" s="30"/>
    </row>
    <row r="187" spans="1:16" ht="12.75">
      <c r="A187" s="304"/>
      <c r="B187" s="310"/>
      <c r="C187" s="162" t="s">
        <v>8</v>
      </c>
      <c r="D187" s="82">
        <f>D203+D195</f>
        <v>0</v>
      </c>
      <c r="E187" s="82">
        <f>E203+E195</f>
        <v>0</v>
      </c>
      <c r="F187" s="82">
        <f>F203+F195</f>
        <v>0</v>
      </c>
      <c r="G187" s="82">
        <f>G203+G195</f>
        <v>0</v>
      </c>
      <c r="H187" s="82">
        <f>H203+H195</f>
        <v>0</v>
      </c>
      <c r="I187" s="82">
        <f aca="true" t="shared" si="56" ref="I187:N187">I203+I195</f>
        <v>0</v>
      </c>
      <c r="J187" s="82">
        <f t="shared" si="56"/>
        <v>0</v>
      </c>
      <c r="K187" s="82">
        <f t="shared" si="56"/>
        <v>0</v>
      </c>
      <c r="L187" s="82">
        <f t="shared" si="56"/>
        <v>0</v>
      </c>
      <c r="M187" s="82">
        <f t="shared" si="56"/>
        <v>0</v>
      </c>
      <c r="N187" s="82">
        <f t="shared" si="56"/>
        <v>0</v>
      </c>
      <c r="O187" s="82">
        <f t="shared" si="49"/>
        <v>0</v>
      </c>
      <c r="P187" s="30"/>
    </row>
    <row r="188" spans="1:16" ht="12.75">
      <c r="A188" s="304"/>
      <c r="B188" s="310"/>
      <c r="C188" s="162" t="s">
        <v>89</v>
      </c>
      <c r="D188" s="82">
        <f aca="true" t="shared" si="57" ref="D188:G192">D204+D196</f>
        <v>0</v>
      </c>
      <c r="E188" s="82">
        <f t="shared" si="57"/>
        <v>0</v>
      </c>
      <c r="F188" s="82">
        <f t="shared" si="57"/>
        <v>0</v>
      </c>
      <c r="G188" s="82">
        <f t="shared" si="57"/>
        <v>0</v>
      </c>
      <c r="H188" s="82">
        <f>H204+H196</f>
        <v>3969.9</v>
      </c>
      <c r="I188" s="82">
        <f aca="true" t="shared" si="58" ref="I188:N188">I204+I196</f>
        <v>0</v>
      </c>
      <c r="J188" s="82">
        <f t="shared" si="58"/>
        <v>4314.9</v>
      </c>
      <c r="K188" s="82">
        <f t="shared" si="58"/>
        <v>0</v>
      </c>
      <c r="L188" s="82">
        <f t="shared" si="58"/>
        <v>4314.9</v>
      </c>
      <c r="M188" s="82">
        <f t="shared" si="58"/>
        <v>4280.25</v>
      </c>
      <c r="N188" s="82">
        <f t="shared" si="58"/>
        <v>0</v>
      </c>
      <c r="O188" s="82">
        <f t="shared" si="49"/>
        <v>0</v>
      </c>
      <c r="P188" s="30"/>
    </row>
    <row r="189" spans="1:16" ht="12.75">
      <c r="A189" s="304"/>
      <c r="B189" s="310"/>
      <c r="C189" s="162" t="s">
        <v>30</v>
      </c>
      <c r="D189" s="82">
        <f t="shared" si="57"/>
        <v>651.02399</v>
      </c>
      <c r="E189" s="82">
        <f t="shared" si="57"/>
        <v>639.67399</v>
      </c>
      <c r="F189" s="82">
        <f>F205+F197</f>
        <v>860</v>
      </c>
      <c r="G189" s="82">
        <f t="shared" si="57"/>
        <v>87.5</v>
      </c>
      <c r="H189" s="82">
        <f aca="true" t="shared" si="59" ref="H189:N192">H205+H197</f>
        <v>860</v>
      </c>
      <c r="I189" s="82">
        <f t="shared" si="59"/>
        <v>97.1</v>
      </c>
      <c r="J189" s="82">
        <f t="shared" si="59"/>
        <v>5846.4</v>
      </c>
      <c r="K189" s="82">
        <f t="shared" si="59"/>
        <v>318.22828000000004</v>
      </c>
      <c r="L189" s="82">
        <f t="shared" si="59"/>
        <v>5848</v>
      </c>
      <c r="M189" s="82">
        <f t="shared" si="59"/>
        <v>4138.49798</v>
      </c>
      <c r="N189" s="82">
        <f t="shared" si="59"/>
        <v>16514.9</v>
      </c>
      <c r="O189" s="82">
        <f t="shared" si="49"/>
        <v>16514.9</v>
      </c>
      <c r="P189" s="30"/>
    </row>
    <row r="190" spans="1:16" ht="21">
      <c r="A190" s="304"/>
      <c r="B190" s="310"/>
      <c r="C190" s="162" t="s">
        <v>90</v>
      </c>
      <c r="D190" s="82">
        <f t="shared" si="57"/>
        <v>0</v>
      </c>
      <c r="E190" s="82">
        <f t="shared" si="57"/>
        <v>0</v>
      </c>
      <c r="F190" s="82">
        <f t="shared" si="57"/>
        <v>0</v>
      </c>
      <c r="G190" s="82">
        <f t="shared" si="57"/>
        <v>0</v>
      </c>
      <c r="H190" s="82">
        <f t="shared" si="59"/>
        <v>0</v>
      </c>
      <c r="I190" s="82">
        <f t="shared" si="59"/>
        <v>0</v>
      </c>
      <c r="J190" s="82">
        <f t="shared" si="59"/>
        <v>0</v>
      </c>
      <c r="K190" s="82">
        <f t="shared" si="59"/>
        <v>0</v>
      </c>
      <c r="L190" s="82">
        <f t="shared" si="59"/>
        <v>0</v>
      </c>
      <c r="M190" s="82">
        <f t="shared" si="59"/>
        <v>0</v>
      </c>
      <c r="N190" s="82">
        <f t="shared" si="59"/>
        <v>0</v>
      </c>
      <c r="O190" s="82">
        <f t="shared" si="49"/>
        <v>0</v>
      </c>
      <c r="P190" s="30"/>
    </row>
    <row r="191" spans="1:16" ht="21">
      <c r="A191" s="304"/>
      <c r="B191" s="310"/>
      <c r="C191" s="162" t="s">
        <v>36</v>
      </c>
      <c r="D191" s="82">
        <f t="shared" si="57"/>
        <v>0</v>
      </c>
      <c r="E191" s="82">
        <f t="shared" si="57"/>
        <v>0</v>
      </c>
      <c r="F191" s="82">
        <f t="shared" si="57"/>
        <v>0</v>
      </c>
      <c r="G191" s="82">
        <f t="shared" si="57"/>
        <v>0</v>
      </c>
      <c r="H191" s="82">
        <f t="shared" si="59"/>
        <v>0</v>
      </c>
      <c r="I191" s="82">
        <f t="shared" si="59"/>
        <v>0</v>
      </c>
      <c r="J191" s="82">
        <f t="shared" si="59"/>
        <v>0</v>
      </c>
      <c r="K191" s="82">
        <f t="shared" si="59"/>
        <v>0</v>
      </c>
      <c r="L191" s="82">
        <f t="shared" si="59"/>
        <v>0</v>
      </c>
      <c r="M191" s="82">
        <f t="shared" si="59"/>
        <v>0</v>
      </c>
      <c r="N191" s="82">
        <f t="shared" si="59"/>
        <v>0</v>
      </c>
      <c r="O191" s="82">
        <f t="shared" si="49"/>
        <v>0</v>
      </c>
      <c r="P191" s="30"/>
    </row>
    <row r="192" spans="1:16" ht="12.75">
      <c r="A192" s="305"/>
      <c r="B192" s="311"/>
      <c r="C192" s="162" t="s">
        <v>91</v>
      </c>
      <c r="D192" s="82">
        <f t="shared" si="57"/>
        <v>0</v>
      </c>
      <c r="E192" s="82">
        <f t="shared" si="57"/>
        <v>0</v>
      </c>
      <c r="F192" s="82">
        <f t="shared" si="57"/>
        <v>0</v>
      </c>
      <c r="G192" s="82">
        <f t="shared" si="57"/>
        <v>0</v>
      </c>
      <c r="H192" s="82">
        <f t="shared" si="59"/>
        <v>0</v>
      </c>
      <c r="I192" s="82">
        <f t="shared" si="59"/>
        <v>0</v>
      </c>
      <c r="J192" s="82">
        <f t="shared" si="59"/>
        <v>0</v>
      </c>
      <c r="K192" s="82">
        <f t="shared" si="59"/>
        <v>0</v>
      </c>
      <c r="L192" s="82">
        <f t="shared" si="59"/>
        <v>0</v>
      </c>
      <c r="M192" s="82">
        <f t="shared" si="59"/>
        <v>0</v>
      </c>
      <c r="N192" s="82">
        <f t="shared" si="59"/>
        <v>0</v>
      </c>
      <c r="O192" s="82">
        <f t="shared" si="49"/>
        <v>0</v>
      </c>
      <c r="P192" s="30"/>
    </row>
    <row r="193" spans="1:16" ht="13.5" customHeight="1">
      <c r="A193" s="297" t="s">
        <v>23</v>
      </c>
      <c r="B193" s="294" t="s">
        <v>905</v>
      </c>
      <c r="C193" s="162" t="s">
        <v>87</v>
      </c>
      <c r="D193" s="29">
        <f>SUM(D195:D200)</f>
        <v>0</v>
      </c>
      <c r="E193" s="29">
        <f>SUM(E195:E200)</f>
        <v>0</v>
      </c>
      <c r="F193" s="29">
        <f aca="true" t="shared" si="60" ref="F193:N193">SUM(F195:F200)</f>
        <v>0</v>
      </c>
      <c r="G193" s="29">
        <f t="shared" si="60"/>
        <v>0</v>
      </c>
      <c r="H193" s="29">
        <f t="shared" si="60"/>
        <v>3969.9</v>
      </c>
      <c r="I193" s="29">
        <f t="shared" si="60"/>
        <v>0</v>
      </c>
      <c r="J193" s="29">
        <f t="shared" si="60"/>
        <v>9301.3</v>
      </c>
      <c r="K193" s="29">
        <f t="shared" si="60"/>
        <v>131.92828</v>
      </c>
      <c r="L193" s="29">
        <f t="shared" si="60"/>
        <v>9752.9</v>
      </c>
      <c r="M193" s="29">
        <f t="shared" si="60"/>
        <v>8166.44798</v>
      </c>
      <c r="N193" s="29">
        <f t="shared" si="60"/>
        <v>15654.9</v>
      </c>
      <c r="O193" s="82">
        <f t="shared" si="49"/>
        <v>15654.9</v>
      </c>
      <c r="P193" s="30"/>
    </row>
    <row r="194" spans="1:16" ht="12.75">
      <c r="A194" s="298"/>
      <c r="B194" s="295"/>
      <c r="C194" s="163" t="s">
        <v>88</v>
      </c>
      <c r="D194" s="175">
        <f>'9 средства по кодам'!H631</f>
        <v>0</v>
      </c>
      <c r="E194" s="175">
        <f>'9 средства по кодам'!I631</f>
        <v>0</v>
      </c>
      <c r="F194" s="175">
        <f>'9 средства по кодам'!J631</f>
        <v>0</v>
      </c>
      <c r="G194" s="175">
        <f>'9 средства по кодам'!K631</f>
        <v>0</v>
      </c>
      <c r="H194" s="175">
        <f>'9 средства по кодам'!L631</f>
        <v>3969.9</v>
      </c>
      <c r="I194" s="175">
        <f>'9 средства по кодам'!M631</f>
        <v>0</v>
      </c>
      <c r="J194" s="175">
        <f>'9 средства по кодам'!N631</f>
        <v>9301.3</v>
      </c>
      <c r="K194" s="175">
        <f>'9 средства по кодам'!O631</f>
        <v>131.92828</v>
      </c>
      <c r="L194" s="175">
        <f>'9 средства по кодам'!P631</f>
        <v>9752.9</v>
      </c>
      <c r="M194" s="175">
        <f>'9 средства по кодам'!Q631</f>
        <v>8166.447979999999</v>
      </c>
      <c r="N194" s="175">
        <f>'9 средства по кодам'!R631</f>
        <v>15654.900000000001</v>
      </c>
      <c r="O194" s="175">
        <f>'9 средства по кодам'!S631</f>
        <v>15654.900000000001</v>
      </c>
      <c r="P194" s="30"/>
    </row>
    <row r="195" spans="1:16" ht="12.75">
      <c r="A195" s="298"/>
      <c r="B195" s="295"/>
      <c r="C195" s="164" t="s">
        <v>8</v>
      </c>
      <c r="D195" s="169">
        <v>0</v>
      </c>
      <c r="E195" s="169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159">
        <v>0</v>
      </c>
      <c r="M195" s="159">
        <v>0</v>
      </c>
      <c r="N195" s="159">
        <v>0</v>
      </c>
      <c r="O195" s="82">
        <f t="shared" si="49"/>
        <v>0</v>
      </c>
      <c r="P195" s="30"/>
    </row>
    <row r="196" spans="1:16" ht="12.75">
      <c r="A196" s="298"/>
      <c r="B196" s="295"/>
      <c r="C196" s="164" t="s">
        <v>89</v>
      </c>
      <c r="D196" s="169">
        <v>0</v>
      </c>
      <c r="E196" s="169">
        <v>0</v>
      </c>
      <c r="F196" s="28">
        <v>0</v>
      </c>
      <c r="G196" s="28">
        <v>0</v>
      </c>
      <c r="H196" s="28">
        <v>3969.9</v>
      </c>
      <c r="I196" s="28">
        <v>0</v>
      </c>
      <c r="J196" s="28">
        <v>4314.9</v>
      </c>
      <c r="K196" s="28">
        <v>0</v>
      </c>
      <c r="L196" s="159">
        <v>4314.9</v>
      </c>
      <c r="M196" s="159">
        <v>4280.25</v>
      </c>
      <c r="N196" s="159">
        <v>0</v>
      </c>
      <c r="O196" s="82">
        <f t="shared" si="49"/>
        <v>0</v>
      </c>
      <c r="P196" s="30"/>
    </row>
    <row r="197" spans="1:16" ht="12.75">
      <c r="A197" s="298"/>
      <c r="B197" s="295"/>
      <c r="C197" s="164" t="s">
        <v>30</v>
      </c>
      <c r="D197" s="169">
        <f>'9 средства по кодам'!H632</f>
        <v>0</v>
      </c>
      <c r="E197" s="169">
        <f>'9 средства по кодам'!I632</f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4986.4</v>
      </c>
      <c r="K197" s="28">
        <v>131.92828</v>
      </c>
      <c r="L197" s="159">
        <v>5438</v>
      </c>
      <c r="M197" s="159">
        <v>3886.19798</v>
      </c>
      <c r="N197" s="159">
        <v>15654.9</v>
      </c>
      <c r="O197" s="82">
        <f t="shared" si="49"/>
        <v>15654.9</v>
      </c>
      <c r="P197" s="30"/>
    </row>
    <row r="198" spans="1:16" ht="12.75" customHeight="1">
      <c r="A198" s="298"/>
      <c r="B198" s="295"/>
      <c r="C198" s="164" t="s">
        <v>90</v>
      </c>
      <c r="D198" s="169">
        <v>0</v>
      </c>
      <c r="E198" s="169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159">
        <v>0</v>
      </c>
      <c r="M198" s="159">
        <v>0</v>
      </c>
      <c r="N198" s="159">
        <v>0</v>
      </c>
      <c r="O198" s="82">
        <f t="shared" si="49"/>
        <v>0</v>
      </c>
      <c r="P198" s="30"/>
    </row>
    <row r="199" spans="1:16" ht="22.5">
      <c r="A199" s="298"/>
      <c r="B199" s="295"/>
      <c r="C199" s="164" t="s">
        <v>36</v>
      </c>
      <c r="D199" s="169">
        <v>0</v>
      </c>
      <c r="E199" s="169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159">
        <v>0</v>
      </c>
      <c r="M199" s="159">
        <v>0</v>
      </c>
      <c r="N199" s="159">
        <v>0</v>
      </c>
      <c r="O199" s="82">
        <f t="shared" si="49"/>
        <v>0</v>
      </c>
      <c r="P199" s="30"/>
    </row>
    <row r="200" spans="1:16" ht="12.75">
      <c r="A200" s="299"/>
      <c r="B200" s="296"/>
      <c r="C200" s="164" t="s">
        <v>91</v>
      </c>
      <c r="D200" s="169">
        <v>0</v>
      </c>
      <c r="E200" s="169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159">
        <v>0</v>
      </c>
      <c r="M200" s="159">
        <v>0</v>
      </c>
      <c r="N200" s="159">
        <v>0</v>
      </c>
      <c r="O200" s="82">
        <f t="shared" si="49"/>
        <v>0</v>
      </c>
      <c r="P200" s="30"/>
    </row>
    <row r="201" spans="1:16" ht="13.5" customHeight="1">
      <c r="A201" s="297" t="s">
        <v>23</v>
      </c>
      <c r="B201" s="294" t="s">
        <v>836</v>
      </c>
      <c r="C201" s="162" t="s">
        <v>87</v>
      </c>
      <c r="D201" s="29">
        <f>SUM(D203:D208)</f>
        <v>651.02399</v>
      </c>
      <c r="E201" s="29">
        <f>SUM(E203:E208)</f>
        <v>639.67399</v>
      </c>
      <c r="F201" s="29">
        <f aca="true" t="shared" si="61" ref="F201:N201">SUM(F203:F208)</f>
        <v>860</v>
      </c>
      <c r="G201" s="29">
        <f t="shared" si="61"/>
        <v>87.5</v>
      </c>
      <c r="H201" s="29">
        <f t="shared" si="61"/>
        <v>860</v>
      </c>
      <c r="I201" s="29">
        <f t="shared" si="61"/>
        <v>97.1</v>
      </c>
      <c r="J201" s="29">
        <f t="shared" si="61"/>
        <v>860</v>
      </c>
      <c r="K201" s="29">
        <f t="shared" si="61"/>
        <v>186.3</v>
      </c>
      <c r="L201" s="29">
        <f t="shared" si="61"/>
        <v>410</v>
      </c>
      <c r="M201" s="29">
        <f t="shared" si="61"/>
        <v>252.3</v>
      </c>
      <c r="N201" s="29">
        <f t="shared" si="61"/>
        <v>860</v>
      </c>
      <c r="O201" s="82">
        <f t="shared" si="49"/>
        <v>860</v>
      </c>
      <c r="P201" s="30"/>
    </row>
    <row r="202" spans="1:16" ht="12.75">
      <c r="A202" s="298"/>
      <c r="B202" s="295"/>
      <c r="C202" s="163" t="s">
        <v>88</v>
      </c>
      <c r="D202" s="175">
        <f>'9 средства по кодам'!H653</f>
        <v>651.02399</v>
      </c>
      <c r="E202" s="175">
        <f>'9 средства по кодам'!I653</f>
        <v>639.67399</v>
      </c>
      <c r="F202" s="175">
        <f>'9 средства по кодам'!J653</f>
        <v>860</v>
      </c>
      <c r="G202" s="175">
        <f>'9 средства по кодам'!K653</f>
        <v>87.5</v>
      </c>
      <c r="H202" s="175">
        <f>'9 средства по кодам'!L653</f>
        <v>860</v>
      </c>
      <c r="I202" s="175">
        <f>'9 средства по кодам'!M653</f>
        <v>97.1</v>
      </c>
      <c r="J202" s="175">
        <f>'9 средства по кодам'!N653</f>
        <v>860</v>
      </c>
      <c r="K202" s="175">
        <f>'9 средства по кодам'!O653</f>
        <v>186.3</v>
      </c>
      <c r="L202" s="175">
        <f>'9 средства по кодам'!P653</f>
        <v>410</v>
      </c>
      <c r="M202" s="175">
        <f>'9 средства по кодам'!Q653</f>
        <v>252.3</v>
      </c>
      <c r="N202" s="175">
        <f>'9 средства по кодам'!R653</f>
        <v>860</v>
      </c>
      <c r="O202" s="175">
        <f>'9 средства по кодам'!S653</f>
        <v>860</v>
      </c>
      <c r="P202" s="30"/>
    </row>
    <row r="203" spans="1:16" ht="12.75">
      <c r="A203" s="298"/>
      <c r="B203" s="295"/>
      <c r="C203" s="164" t="s">
        <v>8</v>
      </c>
      <c r="D203" s="169">
        <v>0</v>
      </c>
      <c r="E203" s="169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159">
        <v>0</v>
      </c>
      <c r="M203" s="159">
        <v>0</v>
      </c>
      <c r="N203" s="159">
        <v>0</v>
      </c>
      <c r="O203" s="82">
        <f t="shared" si="49"/>
        <v>0</v>
      </c>
      <c r="P203" s="30"/>
    </row>
    <row r="204" spans="1:16" ht="12.75">
      <c r="A204" s="298"/>
      <c r="B204" s="295"/>
      <c r="C204" s="164" t="s">
        <v>89</v>
      </c>
      <c r="D204" s="169">
        <v>0</v>
      </c>
      <c r="E204" s="169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159">
        <v>0</v>
      </c>
      <c r="M204" s="159">
        <v>0</v>
      </c>
      <c r="N204" s="159">
        <v>0</v>
      </c>
      <c r="O204" s="82">
        <f t="shared" si="49"/>
        <v>0</v>
      </c>
      <c r="P204" s="30"/>
    </row>
    <row r="205" spans="1:16" ht="12.75">
      <c r="A205" s="298"/>
      <c r="B205" s="295"/>
      <c r="C205" s="164" t="s">
        <v>30</v>
      </c>
      <c r="D205" s="169">
        <f>'9 средства по кодам'!H653</f>
        <v>651.02399</v>
      </c>
      <c r="E205" s="169">
        <f>'9 средства по кодам'!I653</f>
        <v>639.67399</v>
      </c>
      <c r="F205" s="28">
        <v>860</v>
      </c>
      <c r="G205" s="28">
        <v>87.5</v>
      </c>
      <c r="H205" s="28">
        <v>860</v>
      </c>
      <c r="I205" s="28">
        <v>97.1</v>
      </c>
      <c r="J205" s="28">
        <v>860</v>
      </c>
      <c r="K205" s="28">
        <v>186.3</v>
      </c>
      <c r="L205" s="159">
        <v>410</v>
      </c>
      <c r="M205" s="159">
        <v>252.3</v>
      </c>
      <c r="N205" s="159">
        <v>860</v>
      </c>
      <c r="O205" s="82">
        <f t="shared" si="49"/>
        <v>860</v>
      </c>
      <c r="P205" s="30"/>
    </row>
    <row r="206" spans="1:16" ht="12.75" customHeight="1">
      <c r="A206" s="298"/>
      <c r="B206" s="295"/>
      <c r="C206" s="164" t="s">
        <v>90</v>
      </c>
      <c r="D206" s="169">
        <v>0</v>
      </c>
      <c r="E206" s="169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159">
        <v>0</v>
      </c>
      <c r="M206" s="159">
        <v>0</v>
      </c>
      <c r="N206" s="159">
        <v>0</v>
      </c>
      <c r="O206" s="82">
        <f t="shared" si="49"/>
        <v>0</v>
      </c>
      <c r="P206" s="30"/>
    </row>
    <row r="207" spans="1:16" ht="22.5">
      <c r="A207" s="298"/>
      <c r="B207" s="295"/>
      <c r="C207" s="164" t="s">
        <v>36</v>
      </c>
      <c r="D207" s="169">
        <v>0</v>
      </c>
      <c r="E207" s="169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159">
        <v>0</v>
      </c>
      <c r="M207" s="159">
        <v>0</v>
      </c>
      <c r="N207" s="159">
        <v>0</v>
      </c>
      <c r="O207" s="82">
        <f t="shared" si="49"/>
        <v>0</v>
      </c>
      <c r="P207" s="30"/>
    </row>
    <row r="208" spans="1:16" ht="12.75">
      <c r="A208" s="299"/>
      <c r="B208" s="296"/>
      <c r="C208" s="164" t="s">
        <v>91</v>
      </c>
      <c r="D208" s="169">
        <v>0</v>
      </c>
      <c r="E208" s="169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159">
        <v>0</v>
      </c>
      <c r="M208" s="159">
        <v>0</v>
      </c>
      <c r="N208" s="159">
        <v>0</v>
      </c>
      <c r="O208" s="82">
        <f t="shared" si="49"/>
        <v>0</v>
      </c>
      <c r="P208" s="30"/>
    </row>
    <row r="209" spans="1:16" ht="12.75">
      <c r="A209" s="309" t="s">
        <v>32</v>
      </c>
      <c r="B209" s="306" t="s">
        <v>845</v>
      </c>
      <c r="C209" s="162" t="s">
        <v>87</v>
      </c>
      <c r="D209" s="29">
        <f>D211+D212+D213+D214+D215+D216</f>
        <v>6305.17</v>
      </c>
      <c r="E209" s="29">
        <f aca="true" t="shared" si="62" ref="E209:N209">E211+E212+E213+E214+E215+E216</f>
        <v>6207.3099999999995</v>
      </c>
      <c r="F209" s="170">
        <f>F211+F212+F213+F214+F215+F216</f>
        <v>7046.8152</v>
      </c>
      <c r="G209" s="170">
        <f t="shared" si="62"/>
        <v>853.60758</v>
      </c>
      <c r="H209" s="29">
        <f t="shared" si="62"/>
        <v>7294.8152</v>
      </c>
      <c r="I209" s="29">
        <f t="shared" si="62"/>
        <v>3431.5440500000004</v>
      </c>
      <c r="J209" s="29">
        <f t="shared" si="62"/>
        <v>7425.6102</v>
      </c>
      <c r="K209" s="29">
        <f t="shared" si="62"/>
        <v>5579.309650000001</v>
      </c>
      <c r="L209" s="29">
        <f t="shared" si="62"/>
        <v>6967.071</v>
      </c>
      <c r="M209" s="29">
        <f t="shared" si="62"/>
        <v>6844.77858</v>
      </c>
      <c r="N209" s="29">
        <f t="shared" si="62"/>
        <v>6154.6</v>
      </c>
      <c r="O209" s="82">
        <f t="shared" si="49"/>
        <v>6154.6</v>
      </c>
      <c r="P209" s="30"/>
    </row>
    <row r="210" spans="1:16" ht="12.75">
      <c r="A210" s="310"/>
      <c r="B210" s="307"/>
      <c r="C210" s="163" t="s">
        <v>88</v>
      </c>
      <c r="D210" s="175">
        <f>'9 средства по кодам'!H659</f>
        <v>6305.161</v>
      </c>
      <c r="E210" s="175">
        <f>'9 средства по кодам'!I659</f>
        <v>6207.301</v>
      </c>
      <c r="F210" s="175">
        <f>'9 средства по кодам'!J659</f>
        <v>7046.8152</v>
      </c>
      <c r="G210" s="175">
        <f>'9 средства по кодам'!K659</f>
        <v>853.60758</v>
      </c>
      <c r="H210" s="175">
        <f>'9 средства по кодам'!L659</f>
        <v>7294.8152</v>
      </c>
      <c r="I210" s="175">
        <f>'9 средства по кодам'!M659</f>
        <v>3431.5440500000004</v>
      </c>
      <c r="J210" s="175">
        <f>'9 средства по кодам'!N659</f>
        <v>7425.6102</v>
      </c>
      <c r="K210" s="175">
        <f>'9 средства по кодам'!O659</f>
        <v>5579.30965</v>
      </c>
      <c r="L210" s="175">
        <f>'9 средства по кодам'!P659</f>
        <v>6967.071</v>
      </c>
      <c r="M210" s="175">
        <f>'9 средства по кодам'!Q659</f>
        <v>6844.77858</v>
      </c>
      <c r="N210" s="175">
        <f>'9 средства по кодам'!R659</f>
        <v>6154.599999999999</v>
      </c>
      <c r="O210" s="175">
        <f>'9 средства по кодам'!S659</f>
        <v>6154.599999999999</v>
      </c>
      <c r="P210" s="30"/>
    </row>
    <row r="211" spans="1:16" ht="12.75">
      <c r="A211" s="310"/>
      <c r="B211" s="307"/>
      <c r="C211" s="162" t="s">
        <v>8</v>
      </c>
      <c r="D211" s="170">
        <f>D219+D227+D235+D243</f>
        <v>0</v>
      </c>
      <c r="E211" s="170">
        <f>E219+E227+E235+E243</f>
        <v>0</v>
      </c>
      <c r="F211" s="170">
        <f>F219+F227+F235</f>
        <v>200.47109</v>
      </c>
      <c r="G211" s="170">
        <f aca="true" t="shared" si="63" ref="G211:O211">G219+G227+G235</f>
        <v>0</v>
      </c>
      <c r="H211" s="170">
        <f t="shared" si="63"/>
        <v>200.47109</v>
      </c>
      <c r="I211" s="170">
        <f t="shared" si="63"/>
        <v>200.47109</v>
      </c>
      <c r="J211" s="170">
        <f t="shared" si="63"/>
        <v>200.47109</v>
      </c>
      <c r="K211" s="170">
        <f t="shared" si="63"/>
        <v>200.47109</v>
      </c>
      <c r="L211" s="170">
        <f t="shared" si="63"/>
        <v>200.47109</v>
      </c>
      <c r="M211" s="170">
        <f t="shared" si="63"/>
        <v>200.47109</v>
      </c>
      <c r="N211" s="170">
        <f t="shared" si="63"/>
        <v>0</v>
      </c>
      <c r="O211" s="170">
        <f t="shared" si="63"/>
        <v>0</v>
      </c>
      <c r="P211" s="30"/>
    </row>
    <row r="212" spans="1:16" ht="12.75">
      <c r="A212" s="310"/>
      <c r="B212" s="307"/>
      <c r="C212" s="162" t="s">
        <v>89</v>
      </c>
      <c r="D212" s="170">
        <f aca="true" t="shared" si="64" ref="D212:E216">D220+D228+D236+D244</f>
        <v>1267.8400000000001</v>
      </c>
      <c r="E212" s="170">
        <f t="shared" si="64"/>
        <v>1267.8400000000001</v>
      </c>
      <c r="F212" s="170">
        <f aca="true" t="shared" si="65" ref="F212:O215">F220+F228+F236</f>
        <v>1242.84411</v>
      </c>
      <c r="G212" s="170">
        <f t="shared" si="65"/>
        <v>0</v>
      </c>
      <c r="H212" s="170">
        <f t="shared" si="65"/>
        <v>1442.84411</v>
      </c>
      <c r="I212" s="170">
        <f t="shared" si="65"/>
        <v>773.45411</v>
      </c>
      <c r="J212" s="170">
        <f t="shared" si="65"/>
        <v>1573.63911</v>
      </c>
      <c r="K212" s="170">
        <f t="shared" si="65"/>
        <v>1573.63911</v>
      </c>
      <c r="L212" s="170">
        <f t="shared" si="65"/>
        <v>1605.13911</v>
      </c>
      <c r="M212" s="170">
        <f t="shared" si="65"/>
        <v>1605.13911</v>
      </c>
      <c r="N212" s="170">
        <f t="shared" si="65"/>
        <v>545.5</v>
      </c>
      <c r="O212" s="170">
        <f t="shared" si="65"/>
        <v>545.5</v>
      </c>
      <c r="P212" s="30"/>
    </row>
    <row r="213" spans="1:16" ht="12.75">
      <c r="A213" s="310"/>
      <c r="B213" s="307"/>
      <c r="C213" s="162" t="s">
        <v>30</v>
      </c>
      <c r="D213" s="170">
        <f t="shared" si="64"/>
        <v>5037.33</v>
      </c>
      <c r="E213" s="170">
        <f t="shared" si="64"/>
        <v>4939.469999999999</v>
      </c>
      <c r="F213" s="170">
        <f t="shared" si="65"/>
        <v>5603.5</v>
      </c>
      <c r="G213" s="170">
        <f t="shared" si="65"/>
        <v>853.60758</v>
      </c>
      <c r="H213" s="170">
        <f t="shared" si="65"/>
        <v>5651.5</v>
      </c>
      <c r="I213" s="170">
        <f t="shared" si="65"/>
        <v>2457.6188500000003</v>
      </c>
      <c r="J213" s="170">
        <f t="shared" si="65"/>
        <v>5651.5</v>
      </c>
      <c r="K213" s="170">
        <f t="shared" si="65"/>
        <v>3805.1994500000005</v>
      </c>
      <c r="L213" s="170">
        <f t="shared" si="65"/>
        <v>5161.4608</v>
      </c>
      <c r="M213" s="170">
        <f t="shared" si="65"/>
        <v>5039.16838</v>
      </c>
      <c r="N213" s="170">
        <f t="shared" si="65"/>
        <v>5609.1</v>
      </c>
      <c r="O213" s="170">
        <f t="shared" si="65"/>
        <v>5609.1</v>
      </c>
      <c r="P213" s="30"/>
    </row>
    <row r="214" spans="1:16" ht="21">
      <c r="A214" s="310"/>
      <c r="B214" s="307"/>
      <c r="C214" s="162" t="s">
        <v>90</v>
      </c>
      <c r="D214" s="170">
        <f t="shared" si="64"/>
        <v>0</v>
      </c>
      <c r="E214" s="170">
        <f t="shared" si="64"/>
        <v>0</v>
      </c>
      <c r="F214" s="170">
        <f t="shared" si="65"/>
        <v>0</v>
      </c>
      <c r="G214" s="170">
        <f t="shared" si="65"/>
        <v>0</v>
      </c>
      <c r="H214" s="170">
        <f t="shared" si="65"/>
        <v>0</v>
      </c>
      <c r="I214" s="170">
        <f t="shared" si="65"/>
        <v>0</v>
      </c>
      <c r="J214" s="170">
        <f t="shared" si="65"/>
        <v>0</v>
      </c>
      <c r="K214" s="170">
        <f t="shared" si="65"/>
        <v>0</v>
      </c>
      <c r="L214" s="170">
        <f t="shared" si="65"/>
        <v>0</v>
      </c>
      <c r="M214" s="170">
        <f t="shared" si="65"/>
        <v>0</v>
      </c>
      <c r="N214" s="170">
        <f t="shared" si="65"/>
        <v>0</v>
      </c>
      <c r="O214" s="170">
        <f t="shared" si="65"/>
        <v>0</v>
      </c>
      <c r="P214" s="30"/>
    </row>
    <row r="215" spans="1:16" ht="21">
      <c r="A215" s="310"/>
      <c r="B215" s="307"/>
      <c r="C215" s="162" t="s">
        <v>36</v>
      </c>
      <c r="D215" s="170">
        <f t="shared" si="64"/>
        <v>0</v>
      </c>
      <c r="E215" s="170">
        <f t="shared" si="64"/>
        <v>0</v>
      </c>
      <c r="F215" s="170">
        <f t="shared" si="65"/>
        <v>0</v>
      </c>
      <c r="G215" s="170">
        <f aca="true" t="shared" si="66" ref="G215:O215">G223+G231+G239</f>
        <v>0</v>
      </c>
      <c r="H215" s="170">
        <f t="shared" si="66"/>
        <v>0</v>
      </c>
      <c r="I215" s="170">
        <f t="shared" si="66"/>
        <v>0</v>
      </c>
      <c r="J215" s="170">
        <f t="shared" si="66"/>
        <v>0</v>
      </c>
      <c r="K215" s="170">
        <f t="shared" si="66"/>
        <v>0</v>
      </c>
      <c r="L215" s="170">
        <f t="shared" si="66"/>
        <v>0</v>
      </c>
      <c r="M215" s="170">
        <f t="shared" si="66"/>
        <v>0</v>
      </c>
      <c r="N215" s="170">
        <f t="shared" si="66"/>
        <v>0</v>
      </c>
      <c r="O215" s="170">
        <f t="shared" si="66"/>
        <v>0</v>
      </c>
      <c r="P215" s="30"/>
    </row>
    <row r="216" spans="1:16" ht="12.75">
      <c r="A216" s="311"/>
      <c r="B216" s="308"/>
      <c r="C216" s="162" t="s">
        <v>91</v>
      </c>
      <c r="D216" s="170">
        <f t="shared" si="64"/>
        <v>0</v>
      </c>
      <c r="E216" s="170">
        <f t="shared" si="64"/>
        <v>0</v>
      </c>
      <c r="F216" s="170">
        <f>F224+F232+F240</f>
        <v>0</v>
      </c>
      <c r="G216" s="170">
        <f aca="true" t="shared" si="67" ref="G216:O216">G224+G232+G240</f>
        <v>0</v>
      </c>
      <c r="H216" s="170">
        <f t="shared" si="67"/>
        <v>0</v>
      </c>
      <c r="I216" s="170">
        <f t="shared" si="67"/>
        <v>0</v>
      </c>
      <c r="J216" s="170">
        <f t="shared" si="67"/>
        <v>0</v>
      </c>
      <c r="K216" s="170">
        <f t="shared" si="67"/>
        <v>0</v>
      </c>
      <c r="L216" s="170">
        <f t="shared" si="67"/>
        <v>0</v>
      </c>
      <c r="M216" s="170">
        <f t="shared" si="67"/>
        <v>0</v>
      </c>
      <c r="N216" s="170">
        <f t="shared" si="67"/>
        <v>0</v>
      </c>
      <c r="O216" s="170">
        <f t="shared" si="67"/>
        <v>0</v>
      </c>
      <c r="P216" s="30"/>
    </row>
    <row r="217" spans="1:16" ht="12.75">
      <c r="A217" s="290" t="s">
        <v>53</v>
      </c>
      <c r="B217" s="294" t="s">
        <v>846</v>
      </c>
      <c r="C217" s="162" t="s">
        <v>87</v>
      </c>
      <c r="D217" s="82">
        <f>SUM(D219:D224)</f>
        <v>4984.0199999999995</v>
      </c>
      <c r="E217" s="82">
        <f aca="true" t="shared" si="68" ref="E217:N217">SUM(E219:E224)</f>
        <v>4890.799999999999</v>
      </c>
      <c r="F217" s="171">
        <f t="shared" si="68"/>
        <v>5525</v>
      </c>
      <c r="G217" s="171">
        <f t="shared" si="68"/>
        <v>830.41458</v>
      </c>
      <c r="H217" s="82">
        <f t="shared" si="68"/>
        <v>5573</v>
      </c>
      <c r="I217" s="82">
        <f t="shared" si="68"/>
        <v>2350.57505</v>
      </c>
      <c r="J217" s="82">
        <f t="shared" si="68"/>
        <v>5703.795</v>
      </c>
      <c r="K217" s="82">
        <f t="shared" si="68"/>
        <v>4274.34065</v>
      </c>
      <c r="L217" s="82">
        <f t="shared" si="68"/>
        <v>5545.295</v>
      </c>
      <c r="M217" s="82">
        <f t="shared" si="68"/>
        <v>5509.809579999999</v>
      </c>
      <c r="N217" s="82">
        <f t="shared" si="68"/>
        <v>5684.6</v>
      </c>
      <c r="O217" s="82">
        <f aca="true" t="shared" si="69" ref="O217:O280">N217</f>
        <v>5684.6</v>
      </c>
      <c r="P217" s="30"/>
    </row>
    <row r="218" spans="1:16" ht="12.75">
      <c r="A218" s="291"/>
      <c r="B218" s="295"/>
      <c r="C218" s="163" t="s">
        <v>88</v>
      </c>
      <c r="D218" s="175">
        <f>'9 средства по кодам'!H662</f>
        <v>4984.011</v>
      </c>
      <c r="E218" s="175">
        <f>'9 средства по кодам'!I662</f>
        <v>4890.791000000001</v>
      </c>
      <c r="F218" s="175">
        <f>'9 средства по кодам'!J662</f>
        <v>5525</v>
      </c>
      <c r="G218" s="175">
        <f>'9 средства по кодам'!K662</f>
        <v>830.41458</v>
      </c>
      <c r="H218" s="175">
        <f>'9 средства по кодам'!L662</f>
        <v>5573</v>
      </c>
      <c r="I218" s="175">
        <f>'9 средства по кодам'!M662</f>
        <v>2350.57505</v>
      </c>
      <c r="J218" s="175">
        <f>'9 средства по кодам'!N662</f>
        <v>5703.795</v>
      </c>
      <c r="K218" s="175">
        <f>'9 средства по кодам'!O662</f>
        <v>4274.34065</v>
      </c>
      <c r="L218" s="175">
        <f>'9 средства по кодам'!P662</f>
        <v>5545.295</v>
      </c>
      <c r="M218" s="175">
        <f>'9 средства по кодам'!Q662</f>
        <v>5509.80958</v>
      </c>
      <c r="N218" s="175">
        <f>'9 средства по кодам'!R662</f>
        <v>5684.599999999999</v>
      </c>
      <c r="O218" s="175">
        <f>'9 средства по кодам'!S662</f>
        <v>5684.599999999999</v>
      </c>
      <c r="P218" s="30"/>
    </row>
    <row r="219" spans="1:16" ht="12.75">
      <c r="A219" s="291"/>
      <c r="B219" s="295"/>
      <c r="C219" s="164" t="s">
        <v>8</v>
      </c>
      <c r="D219" s="169">
        <v>0</v>
      </c>
      <c r="E219" s="169">
        <v>0</v>
      </c>
      <c r="F219" s="172">
        <v>0</v>
      </c>
      <c r="G219" s="172">
        <v>0</v>
      </c>
      <c r="H219" s="28">
        <v>0</v>
      </c>
      <c r="I219" s="28">
        <v>0</v>
      </c>
      <c r="J219" s="28">
        <v>0</v>
      </c>
      <c r="K219" s="28">
        <v>0</v>
      </c>
      <c r="L219" s="159">
        <v>0</v>
      </c>
      <c r="M219" s="159">
        <v>0</v>
      </c>
      <c r="N219" s="159">
        <v>0</v>
      </c>
      <c r="O219" s="82">
        <f t="shared" si="69"/>
        <v>0</v>
      </c>
      <c r="P219" s="30"/>
    </row>
    <row r="220" spans="1:16" ht="12.75">
      <c r="A220" s="291"/>
      <c r="B220" s="295"/>
      <c r="C220" s="164" t="s">
        <v>89</v>
      </c>
      <c r="D220" s="169">
        <v>640.4</v>
      </c>
      <c r="E220" s="169">
        <v>640.4</v>
      </c>
      <c r="F220" s="172">
        <v>575.6</v>
      </c>
      <c r="G220" s="172">
        <v>0</v>
      </c>
      <c r="H220" s="28">
        <v>575.6</v>
      </c>
      <c r="I220" s="28">
        <v>106.21</v>
      </c>
      <c r="J220" s="28">
        <v>706.395</v>
      </c>
      <c r="K220" s="28">
        <v>706.395</v>
      </c>
      <c r="L220" s="159">
        <v>737.895</v>
      </c>
      <c r="M220" s="159">
        <v>737.895</v>
      </c>
      <c r="N220" s="159">
        <v>545.5</v>
      </c>
      <c r="O220" s="82">
        <f t="shared" si="69"/>
        <v>545.5</v>
      </c>
      <c r="P220" s="30"/>
    </row>
    <row r="221" spans="1:16" ht="12.75">
      <c r="A221" s="291"/>
      <c r="B221" s="295"/>
      <c r="C221" s="164" t="s">
        <v>30</v>
      </c>
      <c r="D221" s="169">
        <v>4343.62</v>
      </c>
      <c r="E221" s="169">
        <v>4250.4</v>
      </c>
      <c r="F221" s="172">
        <v>4949.4</v>
      </c>
      <c r="G221" s="172">
        <v>830.41458</v>
      </c>
      <c r="H221" s="28">
        <v>4997.4</v>
      </c>
      <c r="I221" s="28">
        <v>2244.36505</v>
      </c>
      <c r="J221" s="28">
        <v>4997.4</v>
      </c>
      <c r="K221" s="28">
        <v>3567.94565</v>
      </c>
      <c r="L221" s="159">
        <v>4807.4</v>
      </c>
      <c r="M221" s="159">
        <v>4771.91458</v>
      </c>
      <c r="N221" s="159">
        <v>5139.1</v>
      </c>
      <c r="O221" s="82">
        <f t="shared" si="69"/>
        <v>5139.1</v>
      </c>
      <c r="P221" s="30"/>
    </row>
    <row r="222" spans="1:16" ht="13.5" customHeight="1">
      <c r="A222" s="291"/>
      <c r="B222" s="295"/>
      <c r="C222" s="164" t="s">
        <v>90</v>
      </c>
      <c r="D222" s="169">
        <v>0</v>
      </c>
      <c r="E222" s="169">
        <v>0</v>
      </c>
      <c r="F222" s="172">
        <v>0</v>
      </c>
      <c r="G222" s="172">
        <v>0</v>
      </c>
      <c r="H222" s="28">
        <v>0</v>
      </c>
      <c r="I222" s="28">
        <v>0</v>
      </c>
      <c r="J222" s="28">
        <v>0</v>
      </c>
      <c r="K222" s="28">
        <v>0</v>
      </c>
      <c r="L222" s="159">
        <v>0</v>
      </c>
      <c r="M222" s="159">
        <v>0</v>
      </c>
      <c r="N222" s="159">
        <v>0</v>
      </c>
      <c r="O222" s="82">
        <f t="shared" si="69"/>
        <v>0</v>
      </c>
      <c r="P222" s="30"/>
    </row>
    <row r="223" spans="1:16" ht="22.5">
      <c r="A223" s="291"/>
      <c r="B223" s="295"/>
      <c r="C223" s="164" t="s">
        <v>36</v>
      </c>
      <c r="D223" s="169">
        <v>0</v>
      </c>
      <c r="E223" s="169">
        <v>0</v>
      </c>
      <c r="F223" s="172">
        <v>0</v>
      </c>
      <c r="G223" s="172">
        <v>0</v>
      </c>
      <c r="H223" s="28">
        <v>0</v>
      </c>
      <c r="I223" s="28">
        <v>0</v>
      </c>
      <c r="J223" s="28">
        <v>0</v>
      </c>
      <c r="K223" s="28">
        <v>0</v>
      </c>
      <c r="L223" s="159">
        <v>0</v>
      </c>
      <c r="M223" s="159">
        <v>0</v>
      </c>
      <c r="N223" s="159">
        <v>0</v>
      </c>
      <c r="O223" s="82">
        <f t="shared" si="69"/>
        <v>0</v>
      </c>
      <c r="P223" s="30"/>
    </row>
    <row r="224" spans="1:16" ht="12.75">
      <c r="A224" s="292"/>
      <c r="B224" s="296"/>
      <c r="C224" s="164" t="s">
        <v>91</v>
      </c>
      <c r="D224" s="169">
        <v>0</v>
      </c>
      <c r="E224" s="169">
        <v>0</v>
      </c>
      <c r="F224" s="172">
        <v>0</v>
      </c>
      <c r="G224" s="172">
        <v>0</v>
      </c>
      <c r="H224" s="28">
        <v>0</v>
      </c>
      <c r="I224" s="28">
        <v>0</v>
      </c>
      <c r="J224" s="28">
        <v>0</v>
      </c>
      <c r="K224" s="28">
        <v>0</v>
      </c>
      <c r="L224" s="159">
        <v>0</v>
      </c>
      <c r="M224" s="159">
        <v>0</v>
      </c>
      <c r="N224" s="159">
        <v>0</v>
      </c>
      <c r="O224" s="82">
        <f t="shared" si="69"/>
        <v>0</v>
      </c>
      <c r="P224" s="30"/>
    </row>
    <row r="225" spans="1:16" ht="13.5" customHeight="1">
      <c r="A225" s="290" t="s">
        <v>171</v>
      </c>
      <c r="B225" s="294" t="s">
        <v>847</v>
      </c>
      <c r="C225" s="162" t="s">
        <v>87</v>
      </c>
      <c r="D225" s="29">
        <f>SUM(D227:D232)</f>
        <v>461.82</v>
      </c>
      <c r="E225" s="29">
        <f aca="true" t="shared" si="70" ref="E225:N225">SUM(E227:E232)</f>
        <v>461.82</v>
      </c>
      <c r="F225" s="170">
        <f t="shared" si="70"/>
        <v>470.0392</v>
      </c>
      <c r="G225" s="170">
        <f t="shared" si="70"/>
        <v>23.193</v>
      </c>
      <c r="H225" s="29">
        <f t="shared" si="70"/>
        <v>670.0391999999999</v>
      </c>
      <c r="I225" s="29">
        <f t="shared" si="70"/>
        <v>29.193</v>
      </c>
      <c r="J225" s="29">
        <f t="shared" si="70"/>
        <v>670.0391999999999</v>
      </c>
      <c r="K225" s="29">
        <f t="shared" si="70"/>
        <v>253.19299999999998</v>
      </c>
      <c r="L225" s="29">
        <f t="shared" si="70"/>
        <v>370</v>
      </c>
      <c r="M225" s="29">
        <f t="shared" si="70"/>
        <v>283.193</v>
      </c>
      <c r="N225" s="29">
        <f t="shared" si="70"/>
        <v>470</v>
      </c>
      <c r="O225" s="82">
        <f t="shared" si="69"/>
        <v>470</v>
      </c>
      <c r="P225" s="30"/>
    </row>
    <row r="226" spans="1:16" ht="12.75">
      <c r="A226" s="291"/>
      <c r="B226" s="295"/>
      <c r="C226" s="163" t="s">
        <v>88</v>
      </c>
      <c r="D226" s="175">
        <f>'9 средства по кодам'!H687</f>
        <v>461.82</v>
      </c>
      <c r="E226" s="175">
        <f>'9 средства по кодам'!I687</f>
        <v>461.82</v>
      </c>
      <c r="F226" s="175">
        <f>'9 средства по кодам'!J687</f>
        <v>470.0392</v>
      </c>
      <c r="G226" s="175">
        <f>'9 средства по кодам'!K687</f>
        <v>23.192999999999998</v>
      </c>
      <c r="H226" s="175">
        <f>'9 средства по кодам'!L687</f>
        <v>670.0391999999999</v>
      </c>
      <c r="I226" s="175">
        <f>'9 средства по кодам'!M687</f>
        <v>29.193</v>
      </c>
      <c r="J226" s="175">
        <f>'9 средства по кодам'!N687</f>
        <v>670.0391999999999</v>
      </c>
      <c r="K226" s="175">
        <f>'9 средства по кодам'!O687</f>
        <v>253.19299999999998</v>
      </c>
      <c r="L226" s="175">
        <f>'9 средства по кодам'!P687</f>
        <v>370</v>
      </c>
      <c r="M226" s="175">
        <f>'9 средства по кодам'!Q687</f>
        <v>283.193</v>
      </c>
      <c r="N226" s="175">
        <f>'9 средства по кодам'!R687</f>
        <v>470</v>
      </c>
      <c r="O226" s="175">
        <f>'9 средства по кодам'!S687</f>
        <v>470</v>
      </c>
      <c r="P226" s="30"/>
    </row>
    <row r="227" spans="1:16" ht="12.75">
      <c r="A227" s="291"/>
      <c r="B227" s="295"/>
      <c r="C227" s="164" t="s">
        <v>8</v>
      </c>
      <c r="D227" s="169">
        <v>0</v>
      </c>
      <c r="E227" s="169">
        <v>0</v>
      </c>
      <c r="F227" s="172">
        <v>0</v>
      </c>
      <c r="G227" s="172">
        <v>0</v>
      </c>
      <c r="H227" s="28">
        <v>0</v>
      </c>
      <c r="I227" s="28">
        <v>0</v>
      </c>
      <c r="J227" s="28">
        <v>0</v>
      </c>
      <c r="K227" s="28">
        <v>0</v>
      </c>
      <c r="L227" s="159">
        <v>0</v>
      </c>
      <c r="M227" s="159">
        <v>0</v>
      </c>
      <c r="N227" s="159">
        <v>0</v>
      </c>
      <c r="O227" s="82">
        <f t="shared" si="69"/>
        <v>0</v>
      </c>
      <c r="P227" s="30"/>
    </row>
    <row r="228" spans="1:16" ht="12.75">
      <c r="A228" s="291"/>
      <c r="B228" s="295"/>
      <c r="C228" s="164" t="s">
        <v>89</v>
      </c>
      <c r="D228" s="169">
        <v>86.49</v>
      </c>
      <c r="E228" s="169">
        <v>86.49</v>
      </c>
      <c r="F228" s="172">
        <v>0</v>
      </c>
      <c r="G228" s="172">
        <v>0</v>
      </c>
      <c r="H228" s="28">
        <v>200</v>
      </c>
      <c r="I228" s="28">
        <v>0</v>
      </c>
      <c r="J228" s="28">
        <v>200</v>
      </c>
      <c r="K228" s="28">
        <v>200</v>
      </c>
      <c r="L228" s="159">
        <v>200</v>
      </c>
      <c r="M228" s="159">
        <v>200</v>
      </c>
      <c r="N228" s="159">
        <v>0</v>
      </c>
      <c r="O228" s="82">
        <f t="shared" si="69"/>
        <v>0</v>
      </c>
      <c r="P228" s="30"/>
    </row>
    <row r="229" spans="1:16" ht="12.75">
      <c r="A229" s="291"/>
      <c r="B229" s="295"/>
      <c r="C229" s="164" t="s">
        <v>30</v>
      </c>
      <c r="D229" s="169">
        <v>375.33</v>
      </c>
      <c r="E229" s="169">
        <v>375.33</v>
      </c>
      <c r="F229" s="172">
        <v>470.0392</v>
      </c>
      <c r="G229" s="172">
        <v>23.193</v>
      </c>
      <c r="H229" s="28">
        <v>470.0392</v>
      </c>
      <c r="I229" s="28">
        <v>29.193</v>
      </c>
      <c r="J229" s="28">
        <v>470.0392</v>
      </c>
      <c r="K229" s="28">
        <v>53.193</v>
      </c>
      <c r="L229" s="159">
        <v>170</v>
      </c>
      <c r="M229" s="159">
        <v>83.193</v>
      </c>
      <c r="N229" s="159">
        <v>470</v>
      </c>
      <c r="O229" s="82">
        <f t="shared" si="69"/>
        <v>470</v>
      </c>
      <c r="P229" s="30"/>
    </row>
    <row r="230" spans="1:16" ht="12.75" customHeight="1">
      <c r="A230" s="291"/>
      <c r="B230" s="295"/>
      <c r="C230" s="164" t="s">
        <v>90</v>
      </c>
      <c r="D230" s="169">
        <v>0</v>
      </c>
      <c r="E230" s="169">
        <v>0</v>
      </c>
      <c r="F230" s="172">
        <v>0</v>
      </c>
      <c r="G230" s="172">
        <v>0</v>
      </c>
      <c r="H230" s="28">
        <v>0</v>
      </c>
      <c r="I230" s="28">
        <v>0</v>
      </c>
      <c r="J230" s="28">
        <v>0</v>
      </c>
      <c r="K230" s="28">
        <v>0</v>
      </c>
      <c r="L230" s="159">
        <v>0</v>
      </c>
      <c r="M230" s="159">
        <v>0</v>
      </c>
      <c r="N230" s="159">
        <v>0</v>
      </c>
      <c r="O230" s="82">
        <f t="shared" si="69"/>
        <v>0</v>
      </c>
      <c r="P230" s="30"/>
    </row>
    <row r="231" spans="1:16" ht="22.5">
      <c r="A231" s="291"/>
      <c r="B231" s="295"/>
      <c r="C231" s="164" t="s">
        <v>36</v>
      </c>
      <c r="D231" s="169">
        <v>0</v>
      </c>
      <c r="E231" s="169">
        <v>0</v>
      </c>
      <c r="F231" s="172">
        <v>0</v>
      </c>
      <c r="G231" s="172">
        <v>0</v>
      </c>
      <c r="H231" s="28">
        <v>0</v>
      </c>
      <c r="I231" s="28">
        <v>0</v>
      </c>
      <c r="J231" s="28">
        <v>0</v>
      </c>
      <c r="K231" s="28">
        <v>0</v>
      </c>
      <c r="L231" s="159">
        <v>0</v>
      </c>
      <c r="M231" s="159">
        <v>0</v>
      </c>
      <c r="N231" s="159">
        <v>0</v>
      </c>
      <c r="O231" s="82">
        <f t="shared" si="69"/>
        <v>0</v>
      </c>
      <c r="P231" s="30"/>
    </row>
    <row r="232" spans="1:16" ht="12.75">
      <c r="A232" s="292"/>
      <c r="B232" s="296"/>
      <c r="C232" s="164" t="s">
        <v>91</v>
      </c>
      <c r="D232" s="169">
        <v>0</v>
      </c>
      <c r="E232" s="169">
        <v>0</v>
      </c>
      <c r="F232" s="172">
        <v>0</v>
      </c>
      <c r="G232" s="172">
        <v>0</v>
      </c>
      <c r="H232" s="28">
        <v>0</v>
      </c>
      <c r="I232" s="28">
        <v>0</v>
      </c>
      <c r="J232" s="28">
        <v>0</v>
      </c>
      <c r="K232" s="28">
        <v>0</v>
      </c>
      <c r="L232" s="159">
        <v>0</v>
      </c>
      <c r="M232" s="159">
        <v>0</v>
      </c>
      <c r="N232" s="159">
        <v>0</v>
      </c>
      <c r="O232" s="82">
        <f t="shared" si="69"/>
        <v>0</v>
      </c>
      <c r="P232" s="30"/>
    </row>
    <row r="233" spans="1:16" ht="12.75">
      <c r="A233" s="290" t="s">
        <v>168</v>
      </c>
      <c r="B233" s="294" t="s">
        <v>848</v>
      </c>
      <c r="C233" s="162" t="s">
        <v>87</v>
      </c>
      <c r="D233" s="29">
        <f>SUM(D235:D240)</f>
        <v>832.23</v>
      </c>
      <c r="E233" s="29">
        <f aca="true" t="shared" si="71" ref="E233:N233">SUM(E235:E240)</f>
        <v>832.23</v>
      </c>
      <c r="F233" s="170">
        <f t="shared" si="71"/>
        <v>1051.776</v>
      </c>
      <c r="G233" s="170">
        <f t="shared" si="71"/>
        <v>0</v>
      </c>
      <c r="H233" s="29">
        <f t="shared" si="71"/>
        <v>1051.776</v>
      </c>
      <c r="I233" s="29">
        <f t="shared" si="71"/>
        <v>1051.776</v>
      </c>
      <c r="J233" s="29">
        <f t="shared" si="71"/>
        <v>1051.776</v>
      </c>
      <c r="K233" s="29">
        <f t="shared" si="71"/>
        <v>1051.776</v>
      </c>
      <c r="L233" s="29">
        <f t="shared" si="71"/>
        <v>1051.776</v>
      </c>
      <c r="M233" s="29">
        <f t="shared" si="71"/>
        <v>1051.776</v>
      </c>
      <c r="N233" s="29">
        <f t="shared" si="71"/>
        <v>0</v>
      </c>
      <c r="O233" s="82">
        <f t="shared" si="69"/>
        <v>0</v>
      </c>
      <c r="P233" s="30"/>
    </row>
    <row r="234" spans="1:16" ht="12.75">
      <c r="A234" s="291"/>
      <c r="B234" s="295"/>
      <c r="C234" s="163" t="s">
        <v>88</v>
      </c>
      <c r="D234" s="175">
        <f>'9 средства по кодам'!H705</f>
        <v>832.23</v>
      </c>
      <c r="E234" s="175">
        <f>'9 средства по кодам'!I705</f>
        <v>832.23</v>
      </c>
      <c r="F234" s="175">
        <f>'9 средства по кодам'!J705</f>
        <v>1051.776</v>
      </c>
      <c r="G234" s="175">
        <f>'9 средства по кодам'!K705</f>
        <v>0</v>
      </c>
      <c r="H234" s="175">
        <f>'9 средства по кодам'!L705</f>
        <v>1051.776</v>
      </c>
      <c r="I234" s="175">
        <f>'9 средства по кодам'!M705</f>
        <v>1051.776</v>
      </c>
      <c r="J234" s="175">
        <f>'9 средства по кодам'!N705</f>
        <v>1051.776</v>
      </c>
      <c r="K234" s="175">
        <f>'9 средства по кодам'!O705</f>
        <v>1051.776</v>
      </c>
      <c r="L234" s="175">
        <f>'9 средства по кодам'!P705</f>
        <v>1051.776</v>
      </c>
      <c r="M234" s="175">
        <f>'9 средства по кодам'!Q705</f>
        <v>1051.776</v>
      </c>
      <c r="N234" s="175">
        <f>'9 средства по кодам'!R705</f>
        <v>0</v>
      </c>
      <c r="O234" s="175">
        <f>'9 средства по кодам'!S705</f>
        <v>0</v>
      </c>
      <c r="P234" s="30"/>
    </row>
    <row r="235" spans="1:16" ht="12.75">
      <c r="A235" s="291"/>
      <c r="B235" s="295"/>
      <c r="C235" s="164" t="s">
        <v>8</v>
      </c>
      <c r="D235" s="169">
        <v>0</v>
      </c>
      <c r="E235" s="172">
        <v>0</v>
      </c>
      <c r="F235" s="172">
        <v>200.47109</v>
      </c>
      <c r="G235" s="172">
        <v>0</v>
      </c>
      <c r="H235" s="28">
        <v>200.47109</v>
      </c>
      <c r="I235" s="28">
        <v>200.47109</v>
      </c>
      <c r="J235" s="28">
        <v>200.47109</v>
      </c>
      <c r="K235" s="28">
        <v>200.47109</v>
      </c>
      <c r="L235" s="159">
        <v>200.47109</v>
      </c>
      <c r="M235" s="28">
        <v>200.47109</v>
      </c>
      <c r="N235" s="159">
        <v>0</v>
      </c>
      <c r="O235" s="82">
        <f t="shared" si="69"/>
        <v>0</v>
      </c>
      <c r="P235" s="30"/>
    </row>
    <row r="236" spans="1:16" ht="12.75">
      <c r="A236" s="291"/>
      <c r="B236" s="295"/>
      <c r="C236" s="164" t="s">
        <v>89</v>
      </c>
      <c r="D236" s="159">
        <v>540.95</v>
      </c>
      <c r="E236" s="159">
        <v>540.95</v>
      </c>
      <c r="F236" s="172">
        <v>667.24411</v>
      </c>
      <c r="G236" s="172">
        <v>0</v>
      </c>
      <c r="H236" s="28">
        <v>667.24411</v>
      </c>
      <c r="I236" s="28">
        <v>667.24411</v>
      </c>
      <c r="J236" s="28">
        <v>667.24411</v>
      </c>
      <c r="K236" s="28">
        <v>667.24411</v>
      </c>
      <c r="L236" s="159">
        <v>667.24411</v>
      </c>
      <c r="M236" s="159">
        <v>667.24411</v>
      </c>
      <c r="N236" s="159">
        <v>0</v>
      </c>
      <c r="O236" s="82">
        <f t="shared" si="69"/>
        <v>0</v>
      </c>
      <c r="P236" s="30"/>
    </row>
    <row r="237" spans="1:16" ht="12.75">
      <c r="A237" s="291"/>
      <c r="B237" s="295"/>
      <c r="C237" s="164" t="s">
        <v>30</v>
      </c>
      <c r="D237" s="159">
        <v>291.28</v>
      </c>
      <c r="E237" s="28">
        <v>291.28</v>
      </c>
      <c r="F237" s="172">
        <v>184.0608</v>
      </c>
      <c r="G237" s="172">
        <v>0</v>
      </c>
      <c r="H237" s="28">
        <v>184.0608</v>
      </c>
      <c r="I237" s="28">
        <v>184.0608</v>
      </c>
      <c r="J237" s="28">
        <v>184.0608</v>
      </c>
      <c r="K237" s="28">
        <v>184.0608</v>
      </c>
      <c r="L237" s="159">
        <v>184.0608</v>
      </c>
      <c r="M237" s="28">
        <v>184.0608</v>
      </c>
      <c r="N237" s="159">
        <v>0</v>
      </c>
      <c r="O237" s="82">
        <f t="shared" si="69"/>
        <v>0</v>
      </c>
      <c r="P237" s="30"/>
    </row>
    <row r="238" spans="1:16" ht="15" customHeight="1">
      <c r="A238" s="291"/>
      <c r="B238" s="295"/>
      <c r="C238" s="164" t="s">
        <v>90</v>
      </c>
      <c r="D238" s="159">
        <v>0</v>
      </c>
      <c r="E238" s="159">
        <v>0</v>
      </c>
      <c r="F238" s="172">
        <v>0</v>
      </c>
      <c r="G238" s="172">
        <v>0</v>
      </c>
      <c r="H238" s="28">
        <v>0</v>
      </c>
      <c r="I238" s="28">
        <v>0</v>
      </c>
      <c r="J238" s="28">
        <v>0</v>
      </c>
      <c r="K238" s="28">
        <v>0</v>
      </c>
      <c r="L238" s="159">
        <v>0</v>
      </c>
      <c r="M238" s="159">
        <v>0</v>
      </c>
      <c r="N238" s="159">
        <v>0</v>
      </c>
      <c r="O238" s="82">
        <f t="shared" si="69"/>
        <v>0</v>
      </c>
      <c r="P238" s="30"/>
    </row>
    <row r="239" spans="1:16" ht="22.5">
      <c r="A239" s="291"/>
      <c r="B239" s="295"/>
      <c r="C239" s="164" t="s">
        <v>36</v>
      </c>
      <c r="D239" s="169">
        <v>0</v>
      </c>
      <c r="E239" s="169">
        <v>0</v>
      </c>
      <c r="F239" s="172">
        <v>0</v>
      </c>
      <c r="G239" s="172">
        <v>0</v>
      </c>
      <c r="H239" s="28">
        <v>0</v>
      </c>
      <c r="I239" s="28">
        <v>0</v>
      </c>
      <c r="J239" s="28">
        <v>0</v>
      </c>
      <c r="K239" s="28">
        <v>0</v>
      </c>
      <c r="L239" s="159">
        <v>0</v>
      </c>
      <c r="M239" s="159">
        <v>0</v>
      </c>
      <c r="N239" s="159">
        <v>0</v>
      </c>
      <c r="O239" s="82">
        <f t="shared" si="69"/>
        <v>0</v>
      </c>
      <c r="P239" s="30"/>
    </row>
    <row r="240" spans="1:16" ht="12.75">
      <c r="A240" s="292"/>
      <c r="B240" s="296"/>
      <c r="C240" s="164" t="s">
        <v>91</v>
      </c>
      <c r="D240" s="169">
        <v>0</v>
      </c>
      <c r="E240" s="169">
        <v>0</v>
      </c>
      <c r="F240" s="172">
        <v>0</v>
      </c>
      <c r="G240" s="172">
        <v>0</v>
      </c>
      <c r="H240" s="28">
        <v>0</v>
      </c>
      <c r="I240" s="28">
        <v>0</v>
      </c>
      <c r="J240" s="28">
        <v>0</v>
      </c>
      <c r="K240" s="28">
        <v>0</v>
      </c>
      <c r="L240" s="159">
        <v>0</v>
      </c>
      <c r="M240" s="159">
        <v>0</v>
      </c>
      <c r="N240" s="159">
        <v>0</v>
      </c>
      <c r="O240" s="82">
        <f t="shared" si="69"/>
        <v>0</v>
      </c>
      <c r="P240" s="30"/>
    </row>
    <row r="241" spans="1:16" ht="12.75">
      <c r="A241" s="290" t="s">
        <v>429</v>
      </c>
      <c r="B241" s="290" t="s">
        <v>963</v>
      </c>
      <c r="C241" s="162" t="s">
        <v>87</v>
      </c>
      <c r="D241" s="29">
        <f>SUM(D243:D248)</f>
        <v>27.1</v>
      </c>
      <c r="E241" s="29">
        <f>SUM(E243:E248)</f>
        <v>22.46</v>
      </c>
      <c r="F241" s="29">
        <v>0</v>
      </c>
      <c r="G241" s="29">
        <v>0</v>
      </c>
      <c r="H241" s="29">
        <v>0</v>
      </c>
      <c r="I241" s="29">
        <v>0</v>
      </c>
      <c r="J241" s="29" t="s">
        <v>75</v>
      </c>
      <c r="K241" s="29" t="s">
        <v>75</v>
      </c>
      <c r="L241" s="29" t="s">
        <v>75</v>
      </c>
      <c r="M241" s="29" t="s">
        <v>75</v>
      </c>
      <c r="N241" s="29" t="s">
        <v>75</v>
      </c>
      <c r="O241" s="29" t="s">
        <v>75</v>
      </c>
      <c r="P241" s="30"/>
    </row>
    <row r="242" spans="1:16" ht="12.75">
      <c r="A242" s="291"/>
      <c r="B242" s="291"/>
      <c r="C242" s="163" t="s">
        <v>88</v>
      </c>
      <c r="D242" s="175">
        <f>'9 средства по кодам'!H711</f>
        <v>27.1</v>
      </c>
      <c r="E242" s="175">
        <f>'9 средства по кодам'!I711</f>
        <v>22.46</v>
      </c>
      <c r="F242" s="175">
        <f>'9 средства по кодам'!J711</f>
        <v>0</v>
      </c>
      <c r="G242" s="175">
        <f>'9 средства по кодам'!K711</f>
        <v>0</v>
      </c>
      <c r="H242" s="175">
        <f>'9 средства по кодам'!L711</f>
        <v>0</v>
      </c>
      <c r="I242" s="175">
        <f>'9 средства по кодам'!M711</f>
        <v>0</v>
      </c>
      <c r="J242" s="175" t="str">
        <f>'9 средства по кодам'!N711</f>
        <v>х</v>
      </c>
      <c r="K242" s="175" t="str">
        <f>'9 средства по кодам'!O711</f>
        <v>х</v>
      </c>
      <c r="L242" s="175" t="str">
        <f>'9 средства по кодам'!P711</f>
        <v>х</v>
      </c>
      <c r="M242" s="175" t="str">
        <f>'9 средства по кодам'!Q711</f>
        <v>х</v>
      </c>
      <c r="N242" s="175" t="str">
        <f>'9 средства по кодам'!R711</f>
        <v>х</v>
      </c>
      <c r="O242" s="175" t="str">
        <f>'9 средства по кодам'!S711</f>
        <v>х</v>
      </c>
      <c r="P242" s="30"/>
    </row>
    <row r="243" spans="1:16" ht="12.75">
      <c r="A243" s="291"/>
      <c r="B243" s="291"/>
      <c r="C243" s="164" t="s">
        <v>8</v>
      </c>
      <c r="D243" s="169">
        <v>0</v>
      </c>
      <c r="E243" s="172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75</v>
      </c>
      <c r="K243" s="28" t="s">
        <v>75</v>
      </c>
      <c r="L243" s="28" t="s">
        <v>75</v>
      </c>
      <c r="M243" s="28" t="s">
        <v>75</v>
      </c>
      <c r="N243" s="28" t="s">
        <v>75</v>
      </c>
      <c r="O243" s="28" t="s">
        <v>75</v>
      </c>
      <c r="P243" s="30"/>
    </row>
    <row r="244" spans="1:16" ht="12.75">
      <c r="A244" s="291"/>
      <c r="B244" s="291"/>
      <c r="C244" s="164" t="s">
        <v>89</v>
      </c>
      <c r="D244" s="169">
        <v>0</v>
      </c>
      <c r="E244" s="169">
        <v>0</v>
      </c>
      <c r="F244" s="159">
        <v>0</v>
      </c>
      <c r="G244" s="159">
        <v>0</v>
      </c>
      <c r="H244" s="159">
        <v>0</v>
      </c>
      <c r="I244" s="159">
        <v>0</v>
      </c>
      <c r="J244" s="159" t="s">
        <v>75</v>
      </c>
      <c r="K244" s="159" t="s">
        <v>75</v>
      </c>
      <c r="L244" s="159" t="s">
        <v>75</v>
      </c>
      <c r="M244" s="159" t="s">
        <v>75</v>
      </c>
      <c r="N244" s="159" t="s">
        <v>75</v>
      </c>
      <c r="O244" s="159" t="s">
        <v>75</v>
      </c>
      <c r="P244" s="30"/>
    </row>
    <row r="245" spans="1:16" ht="12.75">
      <c r="A245" s="291"/>
      <c r="B245" s="291"/>
      <c r="C245" s="164" t="s">
        <v>30</v>
      </c>
      <c r="D245" s="169">
        <f>'9 средства по кодам'!H711</f>
        <v>27.1</v>
      </c>
      <c r="E245" s="169">
        <f>'9 средства по кодам'!I711</f>
        <v>22.46</v>
      </c>
      <c r="F245" s="159">
        <v>0</v>
      </c>
      <c r="G245" s="159">
        <v>0</v>
      </c>
      <c r="H245" s="159">
        <v>0</v>
      </c>
      <c r="I245" s="159">
        <v>0</v>
      </c>
      <c r="J245" s="159" t="s">
        <v>75</v>
      </c>
      <c r="K245" s="159" t="s">
        <v>75</v>
      </c>
      <c r="L245" s="159" t="s">
        <v>75</v>
      </c>
      <c r="M245" s="159" t="s">
        <v>75</v>
      </c>
      <c r="N245" s="159" t="s">
        <v>75</v>
      </c>
      <c r="O245" s="159" t="s">
        <v>75</v>
      </c>
      <c r="P245" s="30"/>
    </row>
    <row r="246" spans="1:16" ht="12" customHeight="1">
      <c r="A246" s="291"/>
      <c r="B246" s="291"/>
      <c r="C246" s="164" t="s">
        <v>90</v>
      </c>
      <c r="D246" s="169">
        <v>0</v>
      </c>
      <c r="E246" s="172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75</v>
      </c>
      <c r="K246" s="28" t="s">
        <v>75</v>
      </c>
      <c r="L246" s="28" t="s">
        <v>75</v>
      </c>
      <c r="M246" s="28" t="s">
        <v>75</v>
      </c>
      <c r="N246" s="28" t="s">
        <v>75</v>
      </c>
      <c r="O246" s="28" t="s">
        <v>75</v>
      </c>
      <c r="P246" s="30"/>
    </row>
    <row r="247" spans="1:16" ht="22.5">
      <c r="A247" s="291"/>
      <c r="B247" s="291"/>
      <c r="C247" s="164" t="s">
        <v>36</v>
      </c>
      <c r="D247" s="169">
        <v>0</v>
      </c>
      <c r="E247" s="169">
        <v>0</v>
      </c>
      <c r="F247" s="159">
        <v>0</v>
      </c>
      <c r="G247" s="159">
        <v>0</v>
      </c>
      <c r="H247" s="159">
        <v>0</v>
      </c>
      <c r="I247" s="159">
        <v>0</v>
      </c>
      <c r="J247" s="159" t="s">
        <v>75</v>
      </c>
      <c r="K247" s="159" t="s">
        <v>75</v>
      </c>
      <c r="L247" s="159" t="s">
        <v>75</v>
      </c>
      <c r="M247" s="159" t="s">
        <v>75</v>
      </c>
      <c r="N247" s="159" t="s">
        <v>75</v>
      </c>
      <c r="O247" s="159" t="s">
        <v>75</v>
      </c>
      <c r="P247" s="30"/>
    </row>
    <row r="248" spans="1:16" ht="12.75">
      <c r="A248" s="292"/>
      <c r="B248" s="292"/>
      <c r="C248" s="164" t="s">
        <v>91</v>
      </c>
      <c r="D248" s="169">
        <v>0</v>
      </c>
      <c r="E248" s="172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75</v>
      </c>
      <c r="K248" s="28" t="s">
        <v>75</v>
      </c>
      <c r="L248" s="28" t="s">
        <v>75</v>
      </c>
      <c r="M248" s="28" t="s">
        <v>75</v>
      </c>
      <c r="N248" s="28" t="s">
        <v>75</v>
      </c>
      <c r="O248" s="28" t="s">
        <v>75</v>
      </c>
      <c r="P248" s="30"/>
    </row>
    <row r="249" spans="1:16" ht="12.75">
      <c r="A249" s="309" t="s">
        <v>32</v>
      </c>
      <c r="B249" s="306" t="s">
        <v>849</v>
      </c>
      <c r="C249" s="162" t="s">
        <v>87</v>
      </c>
      <c r="D249" s="29">
        <f>SUM(D251:D256)</f>
        <v>0</v>
      </c>
      <c r="E249" s="29">
        <f aca="true" t="shared" si="72" ref="E249:N249">SUM(E251:E256)</f>
        <v>0</v>
      </c>
      <c r="F249" s="170">
        <f t="shared" si="72"/>
        <v>100</v>
      </c>
      <c r="G249" s="170">
        <f t="shared" si="72"/>
        <v>0</v>
      </c>
      <c r="H249" s="29">
        <f t="shared" si="72"/>
        <v>100</v>
      </c>
      <c r="I249" s="29">
        <f t="shared" si="72"/>
        <v>0</v>
      </c>
      <c r="J249" s="29">
        <f t="shared" si="72"/>
        <v>100</v>
      </c>
      <c r="K249" s="29">
        <f t="shared" si="72"/>
        <v>0</v>
      </c>
      <c r="L249" s="29">
        <f t="shared" si="72"/>
        <v>0</v>
      </c>
      <c r="M249" s="29">
        <f t="shared" si="72"/>
        <v>0</v>
      </c>
      <c r="N249" s="29">
        <f t="shared" si="72"/>
        <v>100</v>
      </c>
      <c r="O249" s="82">
        <f t="shared" si="69"/>
        <v>100</v>
      </c>
      <c r="P249" s="30"/>
    </row>
    <row r="250" spans="1:16" ht="12.75">
      <c r="A250" s="310"/>
      <c r="B250" s="307"/>
      <c r="C250" s="173" t="s">
        <v>88</v>
      </c>
      <c r="D250" s="175">
        <f>'9 средства по кодам'!H717</f>
        <v>0</v>
      </c>
      <c r="E250" s="175">
        <f>'9 средства по кодам'!I717</f>
        <v>0</v>
      </c>
      <c r="F250" s="175">
        <f>'9 средства по кодам'!J717</f>
        <v>100</v>
      </c>
      <c r="G250" s="175">
        <f>'9 средства по кодам'!K717</f>
        <v>0</v>
      </c>
      <c r="H250" s="175">
        <f>'9 средства по кодам'!L717</f>
        <v>100</v>
      </c>
      <c r="I250" s="175">
        <f>'9 средства по кодам'!M717</f>
        <v>0</v>
      </c>
      <c r="J250" s="175">
        <f>'9 средства по кодам'!N717</f>
        <v>100</v>
      </c>
      <c r="K250" s="175">
        <f>'9 средства по кодам'!O717</f>
        <v>0</v>
      </c>
      <c r="L250" s="175">
        <f>'9 средства по кодам'!P717</f>
        <v>0</v>
      </c>
      <c r="M250" s="175">
        <f>'9 средства по кодам'!Q717</f>
        <v>0</v>
      </c>
      <c r="N250" s="175">
        <f>'9 средства по кодам'!R717</f>
        <v>100</v>
      </c>
      <c r="O250" s="175">
        <f>'9 средства по кодам'!S717</f>
        <v>100</v>
      </c>
      <c r="P250" s="30"/>
    </row>
    <row r="251" spans="1:16" ht="12.75">
      <c r="A251" s="310"/>
      <c r="B251" s="307"/>
      <c r="C251" s="162" t="s">
        <v>8</v>
      </c>
      <c r="D251" s="171">
        <f>D259</f>
        <v>0</v>
      </c>
      <c r="E251" s="171">
        <f>E259</f>
        <v>0</v>
      </c>
      <c r="F251" s="171">
        <f>F259</f>
        <v>0</v>
      </c>
      <c r="G251" s="171">
        <f aca="true" t="shared" si="73" ref="G251:N251">G259</f>
        <v>0</v>
      </c>
      <c r="H251" s="82">
        <f t="shared" si="73"/>
        <v>0</v>
      </c>
      <c r="I251" s="82">
        <f t="shared" si="73"/>
        <v>0</v>
      </c>
      <c r="J251" s="82">
        <f t="shared" si="73"/>
        <v>0</v>
      </c>
      <c r="K251" s="82">
        <f t="shared" si="73"/>
        <v>0</v>
      </c>
      <c r="L251" s="82">
        <f t="shared" si="73"/>
        <v>0</v>
      </c>
      <c r="M251" s="82">
        <f t="shared" si="73"/>
        <v>0</v>
      </c>
      <c r="N251" s="82">
        <f t="shared" si="73"/>
        <v>0</v>
      </c>
      <c r="O251" s="82">
        <f t="shared" si="69"/>
        <v>0</v>
      </c>
      <c r="P251" s="30"/>
    </row>
    <row r="252" spans="1:16" ht="12.75">
      <c r="A252" s="310"/>
      <c r="B252" s="307"/>
      <c r="C252" s="162" t="s">
        <v>89</v>
      </c>
      <c r="D252" s="171">
        <f aca="true" t="shared" si="74" ref="D252:F256">D260</f>
        <v>0</v>
      </c>
      <c r="E252" s="171">
        <f t="shared" si="74"/>
        <v>0</v>
      </c>
      <c r="F252" s="171">
        <f t="shared" si="74"/>
        <v>0</v>
      </c>
      <c r="G252" s="171">
        <f aca="true" t="shared" si="75" ref="G252:N252">G260</f>
        <v>0</v>
      </c>
      <c r="H252" s="82">
        <f t="shared" si="75"/>
        <v>0</v>
      </c>
      <c r="I252" s="82">
        <f t="shared" si="75"/>
        <v>0</v>
      </c>
      <c r="J252" s="82">
        <f t="shared" si="75"/>
        <v>0</v>
      </c>
      <c r="K252" s="82">
        <f t="shared" si="75"/>
        <v>0</v>
      </c>
      <c r="L252" s="82">
        <f t="shared" si="75"/>
        <v>0</v>
      </c>
      <c r="M252" s="82">
        <f t="shared" si="75"/>
        <v>0</v>
      </c>
      <c r="N252" s="82">
        <f t="shared" si="75"/>
        <v>0</v>
      </c>
      <c r="O252" s="82">
        <f t="shared" si="69"/>
        <v>0</v>
      </c>
      <c r="P252" s="30"/>
    </row>
    <row r="253" spans="1:16" ht="12.75">
      <c r="A253" s="310"/>
      <c r="B253" s="307"/>
      <c r="C253" s="162" t="s">
        <v>30</v>
      </c>
      <c r="D253" s="171">
        <f t="shared" si="74"/>
        <v>0</v>
      </c>
      <c r="E253" s="171">
        <f t="shared" si="74"/>
        <v>0</v>
      </c>
      <c r="F253" s="171">
        <f t="shared" si="74"/>
        <v>100</v>
      </c>
      <c r="G253" s="171">
        <f aca="true" t="shared" si="76" ref="G253:N253">G261</f>
        <v>0</v>
      </c>
      <c r="H253" s="82">
        <f t="shared" si="76"/>
        <v>100</v>
      </c>
      <c r="I253" s="82">
        <f t="shared" si="76"/>
        <v>0</v>
      </c>
      <c r="J253" s="82">
        <f t="shared" si="76"/>
        <v>100</v>
      </c>
      <c r="K253" s="82">
        <f t="shared" si="76"/>
        <v>0</v>
      </c>
      <c r="L253" s="82">
        <f t="shared" si="76"/>
        <v>0</v>
      </c>
      <c r="M253" s="82">
        <f t="shared" si="76"/>
        <v>0</v>
      </c>
      <c r="N253" s="82">
        <f t="shared" si="76"/>
        <v>100</v>
      </c>
      <c r="O253" s="82">
        <f t="shared" si="69"/>
        <v>100</v>
      </c>
      <c r="P253" s="30"/>
    </row>
    <row r="254" spans="1:16" ht="21">
      <c r="A254" s="310"/>
      <c r="B254" s="307"/>
      <c r="C254" s="162" t="s">
        <v>90</v>
      </c>
      <c r="D254" s="171">
        <f t="shared" si="74"/>
        <v>0</v>
      </c>
      <c r="E254" s="171">
        <f t="shared" si="74"/>
        <v>0</v>
      </c>
      <c r="F254" s="171">
        <f t="shared" si="74"/>
        <v>0</v>
      </c>
      <c r="G254" s="171">
        <f aca="true" t="shared" si="77" ref="G254:N254">G262</f>
        <v>0</v>
      </c>
      <c r="H254" s="82">
        <f t="shared" si="77"/>
        <v>0</v>
      </c>
      <c r="I254" s="82">
        <f t="shared" si="77"/>
        <v>0</v>
      </c>
      <c r="J254" s="82">
        <f t="shared" si="77"/>
        <v>0</v>
      </c>
      <c r="K254" s="82">
        <f t="shared" si="77"/>
        <v>0</v>
      </c>
      <c r="L254" s="82">
        <f t="shared" si="77"/>
        <v>0</v>
      </c>
      <c r="M254" s="82">
        <f t="shared" si="77"/>
        <v>0</v>
      </c>
      <c r="N254" s="82">
        <f t="shared" si="77"/>
        <v>0</v>
      </c>
      <c r="O254" s="82">
        <f t="shared" si="69"/>
        <v>0</v>
      </c>
      <c r="P254" s="30"/>
    </row>
    <row r="255" spans="1:16" ht="21">
      <c r="A255" s="310"/>
      <c r="B255" s="307"/>
      <c r="C255" s="162" t="s">
        <v>36</v>
      </c>
      <c r="D255" s="171">
        <f t="shared" si="74"/>
        <v>0</v>
      </c>
      <c r="E255" s="171">
        <f t="shared" si="74"/>
        <v>0</v>
      </c>
      <c r="F255" s="171">
        <f t="shared" si="74"/>
        <v>0</v>
      </c>
      <c r="G255" s="171">
        <f aca="true" t="shared" si="78" ref="G255:N255">G263</f>
        <v>0</v>
      </c>
      <c r="H255" s="82">
        <f t="shared" si="78"/>
        <v>0</v>
      </c>
      <c r="I255" s="82">
        <f t="shared" si="78"/>
        <v>0</v>
      </c>
      <c r="J255" s="82">
        <f t="shared" si="78"/>
        <v>0</v>
      </c>
      <c r="K255" s="82">
        <f t="shared" si="78"/>
        <v>0</v>
      </c>
      <c r="L255" s="82">
        <f t="shared" si="78"/>
        <v>0</v>
      </c>
      <c r="M255" s="82">
        <f t="shared" si="78"/>
        <v>0</v>
      </c>
      <c r="N255" s="82">
        <f t="shared" si="78"/>
        <v>0</v>
      </c>
      <c r="O255" s="82">
        <f t="shared" si="69"/>
        <v>0</v>
      </c>
      <c r="P255" s="30"/>
    </row>
    <row r="256" spans="1:16" ht="12.75">
      <c r="A256" s="311"/>
      <c r="B256" s="308"/>
      <c r="C256" s="162" t="s">
        <v>91</v>
      </c>
      <c r="D256" s="171">
        <f t="shared" si="74"/>
        <v>0</v>
      </c>
      <c r="E256" s="171">
        <f t="shared" si="74"/>
        <v>0</v>
      </c>
      <c r="F256" s="171">
        <f t="shared" si="74"/>
        <v>0</v>
      </c>
      <c r="G256" s="171">
        <f aca="true" t="shared" si="79" ref="G256:N256">G264</f>
        <v>0</v>
      </c>
      <c r="H256" s="82">
        <f t="shared" si="79"/>
        <v>0</v>
      </c>
      <c r="I256" s="82">
        <f t="shared" si="79"/>
        <v>0</v>
      </c>
      <c r="J256" s="82">
        <f t="shared" si="79"/>
        <v>0</v>
      </c>
      <c r="K256" s="82">
        <f t="shared" si="79"/>
        <v>0</v>
      </c>
      <c r="L256" s="82">
        <f t="shared" si="79"/>
        <v>0</v>
      </c>
      <c r="M256" s="82">
        <f t="shared" si="79"/>
        <v>0</v>
      </c>
      <c r="N256" s="82">
        <f t="shared" si="79"/>
        <v>0</v>
      </c>
      <c r="O256" s="82">
        <f t="shared" si="69"/>
        <v>0</v>
      </c>
      <c r="P256" s="30"/>
    </row>
    <row r="257" spans="1:16" ht="13.5" customHeight="1">
      <c r="A257" s="290" t="s">
        <v>670</v>
      </c>
      <c r="B257" s="294" t="s">
        <v>836</v>
      </c>
      <c r="C257" s="162" t="s">
        <v>87</v>
      </c>
      <c r="D257" s="29">
        <f>SUM(D259:D264)</f>
        <v>0</v>
      </c>
      <c r="E257" s="29">
        <f>SUM(E259:E264)</f>
        <v>0</v>
      </c>
      <c r="F257" s="170">
        <f aca="true" t="shared" si="80" ref="F257:N257">SUM(F259:F264)</f>
        <v>100</v>
      </c>
      <c r="G257" s="170">
        <f t="shared" si="80"/>
        <v>0</v>
      </c>
      <c r="H257" s="29">
        <f t="shared" si="80"/>
        <v>100</v>
      </c>
      <c r="I257" s="29">
        <f t="shared" si="80"/>
        <v>0</v>
      </c>
      <c r="J257" s="29">
        <f t="shared" si="80"/>
        <v>100</v>
      </c>
      <c r="K257" s="29">
        <f t="shared" si="80"/>
        <v>0</v>
      </c>
      <c r="L257" s="29">
        <f t="shared" si="80"/>
        <v>0</v>
      </c>
      <c r="M257" s="29">
        <f t="shared" si="80"/>
        <v>0</v>
      </c>
      <c r="N257" s="29">
        <f t="shared" si="80"/>
        <v>100</v>
      </c>
      <c r="O257" s="82">
        <f t="shared" si="69"/>
        <v>100</v>
      </c>
      <c r="P257" s="30"/>
    </row>
    <row r="258" spans="1:16" ht="12.75">
      <c r="A258" s="291"/>
      <c r="B258" s="295"/>
      <c r="C258" s="163" t="s">
        <v>88</v>
      </c>
      <c r="D258" s="176">
        <f>'9 средства по кодам'!H720+'9 средства по кодам'!H723+'9 средства по кодам'!H726</f>
        <v>0</v>
      </c>
      <c r="E258" s="176">
        <f>'9 средства по кодам'!I720+'9 средства по кодам'!I723+'9 средства по кодам'!I726</f>
        <v>0</v>
      </c>
      <c r="F258" s="176">
        <f>'9 средства по кодам'!J720+'9 средства по кодам'!J723+'9 средства по кодам'!J726</f>
        <v>100</v>
      </c>
      <c r="G258" s="176">
        <f>'9 средства по кодам'!K720+'9 средства по кодам'!K723+'9 средства по кодам'!K726</f>
        <v>0</v>
      </c>
      <c r="H258" s="176">
        <f>'9 средства по кодам'!L720+'9 средства по кодам'!L723+'9 средства по кодам'!L726</f>
        <v>100</v>
      </c>
      <c r="I258" s="176">
        <f>'9 средства по кодам'!M720+'9 средства по кодам'!M723+'9 средства по кодам'!M726</f>
        <v>0</v>
      </c>
      <c r="J258" s="176">
        <f>'9 средства по кодам'!N720+'9 средства по кодам'!N723+'9 средства по кодам'!N726</f>
        <v>100</v>
      </c>
      <c r="K258" s="176">
        <f>'9 средства по кодам'!O720+'9 средства по кодам'!O723+'9 средства по кодам'!O726</f>
        <v>0</v>
      </c>
      <c r="L258" s="176">
        <f>'9 средства по кодам'!P720+'9 средства по кодам'!P723+'9 средства по кодам'!P726</f>
        <v>0</v>
      </c>
      <c r="M258" s="176">
        <f>'9 средства по кодам'!Q720+'9 средства по кодам'!Q723+'9 средства по кодам'!Q726</f>
        <v>0</v>
      </c>
      <c r="N258" s="176">
        <f>'9 средства по кодам'!R720+'9 средства по кодам'!R723+'9 средства по кодам'!R726</f>
        <v>100</v>
      </c>
      <c r="O258" s="176">
        <f>'9 средства по кодам'!S720+'9 средства по кодам'!S723+'9 средства по кодам'!S726</f>
        <v>100</v>
      </c>
      <c r="P258" s="30"/>
    </row>
    <row r="259" spans="1:16" ht="12.75">
      <c r="A259" s="291"/>
      <c r="B259" s="295"/>
      <c r="C259" s="164" t="s">
        <v>8</v>
      </c>
      <c r="D259" s="172">
        <v>0</v>
      </c>
      <c r="E259" s="172">
        <v>0</v>
      </c>
      <c r="F259" s="172">
        <v>0</v>
      </c>
      <c r="G259" s="172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82">
        <f t="shared" si="69"/>
        <v>0</v>
      </c>
      <c r="P259" s="30"/>
    </row>
    <row r="260" spans="1:16" ht="12.75">
      <c r="A260" s="291"/>
      <c r="B260" s="295"/>
      <c r="C260" s="164" t="s">
        <v>89</v>
      </c>
      <c r="D260" s="172">
        <v>0</v>
      </c>
      <c r="E260" s="172">
        <v>0</v>
      </c>
      <c r="F260" s="172">
        <v>0</v>
      </c>
      <c r="G260" s="172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82">
        <f t="shared" si="69"/>
        <v>0</v>
      </c>
      <c r="P260" s="30"/>
    </row>
    <row r="261" spans="1:16" ht="12.75">
      <c r="A261" s="291"/>
      <c r="B261" s="295"/>
      <c r="C261" s="164" t="s">
        <v>30</v>
      </c>
      <c r="D261" s="172">
        <f>'9 средства по кодам'!H720</f>
        <v>0</v>
      </c>
      <c r="E261" s="172">
        <f>'9 средства по кодам'!I720</f>
        <v>0</v>
      </c>
      <c r="F261" s="172">
        <v>100</v>
      </c>
      <c r="G261" s="172">
        <f>'9 средства по кодам'!K720</f>
        <v>0</v>
      </c>
      <c r="H261" s="28">
        <v>100</v>
      </c>
      <c r="I261" s="28">
        <f>'9 средства по кодам'!M720</f>
        <v>0</v>
      </c>
      <c r="J261" s="28">
        <v>100</v>
      </c>
      <c r="K261" s="28">
        <f>'9 средства по кодам'!O720</f>
        <v>0</v>
      </c>
      <c r="L261" s="28">
        <f>'9 средства по кодам'!P720</f>
        <v>0</v>
      </c>
      <c r="M261" s="28">
        <f>'9 средства по кодам'!Q720</f>
        <v>0</v>
      </c>
      <c r="N261" s="28">
        <v>100</v>
      </c>
      <c r="O261" s="82">
        <f t="shared" si="69"/>
        <v>100</v>
      </c>
      <c r="P261" s="30"/>
    </row>
    <row r="262" spans="1:16" ht="12" customHeight="1">
      <c r="A262" s="291"/>
      <c r="B262" s="295"/>
      <c r="C262" s="164" t="s">
        <v>90</v>
      </c>
      <c r="D262" s="172">
        <v>0</v>
      </c>
      <c r="E262" s="172">
        <v>0</v>
      </c>
      <c r="F262" s="172">
        <v>0</v>
      </c>
      <c r="G262" s="172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82">
        <f t="shared" si="69"/>
        <v>0</v>
      </c>
      <c r="P262" s="30"/>
    </row>
    <row r="263" spans="1:16" ht="22.5">
      <c r="A263" s="291"/>
      <c r="B263" s="295"/>
      <c r="C263" s="164" t="s">
        <v>36</v>
      </c>
      <c r="D263" s="172">
        <v>0</v>
      </c>
      <c r="E263" s="172">
        <v>0</v>
      </c>
      <c r="F263" s="172">
        <v>0</v>
      </c>
      <c r="G263" s="172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82">
        <f t="shared" si="69"/>
        <v>0</v>
      </c>
      <c r="P263" s="30"/>
    </row>
    <row r="264" spans="1:16" ht="12.75">
      <c r="A264" s="292"/>
      <c r="B264" s="296"/>
      <c r="C264" s="164" t="s">
        <v>91</v>
      </c>
      <c r="D264" s="172">
        <v>0</v>
      </c>
      <c r="E264" s="172">
        <v>0</v>
      </c>
      <c r="F264" s="172">
        <v>0</v>
      </c>
      <c r="G264" s="172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82">
        <f t="shared" si="69"/>
        <v>0</v>
      </c>
      <c r="P264" s="30"/>
    </row>
    <row r="265" spans="1:16" ht="12.75">
      <c r="A265" s="309" t="s">
        <v>32</v>
      </c>
      <c r="B265" s="306" t="s">
        <v>850</v>
      </c>
      <c r="C265" s="162" t="s">
        <v>87</v>
      </c>
      <c r="D265" s="29">
        <f>SUM(D267:D272)</f>
        <v>14032.1</v>
      </c>
      <c r="E265" s="29">
        <f>SUM(E267:E272)</f>
        <v>13813.46</v>
      </c>
      <c r="F265" s="170">
        <f aca="true" t="shared" si="81" ref="F265:N265">SUM(F267:F272)</f>
        <v>29597.5</v>
      </c>
      <c r="G265" s="170">
        <f t="shared" si="81"/>
        <v>2359.37241</v>
      </c>
      <c r="H265" s="29">
        <f t="shared" si="81"/>
        <v>31097.5</v>
      </c>
      <c r="I265" s="29">
        <f t="shared" si="81"/>
        <v>7910.30683</v>
      </c>
      <c r="J265" s="29">
        <f t="shared" si="81"/>
        <v>31085.410750000003</v>
      </c>
      <c r="K265" s="29">
        <f t="shared" si="81"/>
        <v>12707.82357</v>
      </c>
      <c r="L265" s="29">
        <f t="shared" si="81"/>
        <v>31045.45088</v>
      </c>
      <c r="M265" s="29">
        <f t="shared" si="81"/>
        <v>30901.50888</v>
      </c>
      <c r="N265" s="29">
        <f t="shared" si="81"/>
        <v>30535.5</v>
      </c>
      <c r="O265" s="82">
        <f t="shared" si="69"/>
        <v>30535.5</v>
      </c>
      <c r="P265" s="30"/>
    </row>
    <row r="266" spans="1:16" ht="12.75">
      <c r="A266" s="310"/>
      <c r="B266" s="307"/>
      <c r="C266" s="163" t="s">
        <v>88</v>
      </c>
      <c r="D266" s="175">
        <f>'9 средства по кодам'!H729</f>
        <v>14032.1</v>
      </c>
      <c r="E266" s="175">
        <f>'9 средства по кодам'!I729</f>
        <v>13813.46</v>
      </c>
      <c r="F266" s="175">
        <f>'9 средства по кодам'!J729</f>
        <v>29597.5</v>
      </c>
      <c r="G266" s="175">
        <f>'9 средства по кодам'!K729</f>
        <v>2359.37241</v>
      </c>
      <c r="H266" s="175">
        <f>'9 средства по кодам'!L729</f>
        <v>31097.499999999996</v>
      </c>
      <c r="I266" s="175">
        <f>'9 средства по кодам'!M729</f>
        <v>7910.30683</v>
      </c>
      <c r="J266" s="175">
        <f>'9 средства по кодам'!N729</f>
        <v>31085.410749999995</v>
      </c>
      <c r="K266" s="175">
        <f>'9 средства по кодам'!O729</f>
        <v>12707.823569999999</v>
      </c>
      <c r="L266" s="175">
        <f>'9 средства по кодам'!P729</f>
        <v>31045.450879999997</v>
      </c>
      <c r="M266" s="175">
        <f>'9 средства по кодам'!Q729</f>
        <v>30901.508879999998</v>
      </c>
      <c r="N266" s="175">
        <f>'9 средства по кодам'!R729</f>
        <v>30535.499999999996</v>
      </c>
      <c r="O266" s="175">
        <f>'9 средства по кодам'!S729</f>
        <v>30535.499999999996</v>
      </c>
      <c r="P266" s="30"/>
    </row>
    <row r="267" spans="1:16" ht="12.75">
      <c r="A267" s="310"/>
      <c r="B267" s="307"/>
      <c r="C267" s="162" t="s">
        <v>8</v>
      </c>
      <c r="D267" s="171">
        <f>D275</f>
        <v>0</v>
      </c>
      <c r="E267" s="171">
        <f>E275</f>
        <v>0</v>
      </c>
      <c r="F267" s="171">
        <f aca="true" t="shared" si="82" ref="F267:N267">F275</f>
        <v>0</v>
      </c>
      <c r="G267" s="171">
        <f t="shared" si="82"/>
        <v>0</v>
      </c>
      <c r="H267" s="82">
        <f t="shared" si="82"/>
        <v>0</v>
      </c>
      <c r="I267" s="82">
        <f t="shared" si="82"/>
        <v>0</v>
      </c>
      <c r="J267" s="82">
        <f t="shared" si="82"/>
        <v>0</v>
      </c>
      <c r="K267" s="82">
        <f t="shared" si="82"/>
        <v>0</v>
      </c>
      <c r="L267" s="82">
        <f t="shared" si="82"/>
        <v>0</v>
      </c>
      <c r="M267" s="82">
        <f t="shared" si="82"/>
        <v>0</v>
      </c>
      <c r="N267" s="82">
        <f t="shared" si="82"/>
        <v>0</v>
      </c>
      <c r="O267" s="82">
        <f t="shared" si="69"/>
        <v>0</v>
      </c>
      <c r="P267" s="30"/>
    </row>
    <row r="268" spans="1:16" ht="12.75">
      <c r="A268" s="310"/>
      <c r="B268" s="307"/>
      <c r="C268" s="162" t="s">
        <v>89</v>
      </c>
      <c r="D268" s="171">
        <f aca="true" t="shared" si="83" ref="D268:E272">D276</f>
        <v>14032.1</v>
      </c>
      <c r="E268" s="171">
        <f t="shared" si="83"/>
        <v>13813.46</v>
      </c>
      <c r="F268" s="171">
        <f aca="true" t="shared" si="84" ref="F268:N268">F276</f>
        <v>29487.5</v>
      </c>
      <c r="G268" s="171">
        <f t="shared" si="84"/>
        <v>2349.37241</v>
      </c>
      <c r="H268" s="82">
        <f t="shared" si="84"/>
        <v>30972.8</v>
      </c>
      <c r="I268" s="82">
        <f t="shared" si="84"/>
        <v>7900.30683</v>
      </c>
      <c r="J268" s="82">
        <f t="shared" si="84"/>
        <v>30974.02715</v>
      </c>
      <c r="K268" s="82">
        <f t="shared" si="84"/>
        <v>12697.82357</v>
      </c>
      <c r="L268" s="82">
        <f t="shared" si="84"/>
        <v>30974.02715</v>
      </c>
      <c r="M268" s="82">
        <f t="shared" si="84"/>
        <v>30835.00528</v>
      </c>
      <c r="N268" s="82">
        <f t="shared" si="84"/>
        <v>30425.5</v>
      </c>
      <c r="O268" s="82">
        <f t="shared" si="69"/>
        <v>30425.5</v>
      </c>
      <c r="P268" s="30"/>
    </row>
    <row r="269" spans="1:16" ht="12.75">
      <c r="A269" s="310"/>
      <c r="B269" s="307"/>
      <c r="C269" s="162" t="s">
        <v>30</v>
      </c>
      <c r="D269" s="171">
        <f t="shared" si="83"/>
        <v>0</v>
      </c>
      <c r="E269" s="171">
        <f t="shared" si="83"/>
        <v>0</v>
      </c>
      <c r="F269" s="171">
        <f aca="true" t="shared" si="85" ref="F269:N269">F277</f>
        <v>110</v>
      </c>
      <c r="G269" s="171">
        <f t="shared" si="85"/>
        <v>10</v>
      </c>
      <c r="H269" s="82">
        <f t="shared" si="85"/>
        <v>124.7</v>
      </c>
      <c r="I269" s="82">
        <f t="shared" si="85"/>
        <v>10</v>
      </c>
      <c r="J269" s="82">
        <f t="shared" si="85"/>
        <v>111.3836</v>
      </c>
      <c r="K269" s="82">
        <f t="shared" si="85"/>
        <v>10</v>
      </c>
      <c r="L269" s="82">
        <f t="shared" si="85"/>
        <v>71.42373</v>
      </c>
      <c r="M269" s="82">
        <f t="shared" si="85"/>
        <v>66.5036</v>
      </c>
      <c r="N269" s="82">
        <f t="shared" si="85"/>
        <v>110</v>
      </c>
      <c r="O269" s="82">
        <f t="shared" si="69"/>
        <v>110</v>
      </c>
      <c r="P269" s="30"/>
    </row>
    <row r="270" spans="1:16" ht="15" customHeight="1">
      <c r="A270" s="310"/>
      <c r="B270" s="307"/>
      <c r="C270" s="162" t="s">
        <v>90</v>
      </c>
      <c r="D270" s="171">
        <f t="shared" si="83"/>
        <v>0</v>
      </c>
      <c r="E270" s="171">
        <f t="shared" si="83"/>
        <v>0</v>
      </c>
      <c r="F270" s="171">
        <f aca="true" t="shared" si="86" ref="F270:N270">F278</f>
        <v>0</v>
      </c>
      <c r="G270" s="171">
        <f t="shared" si="86"/>
        <v>0</v>
      </c>
      <c r="H270" s="82">
        <f t="shared" si="86"/>
        <v>0</v>
      </c>
      <c r="I270" s="82">
        <f t="shared" si="86"/>
        <v>0</v>
      </c>
      <c r="J270" s="82">
        <f t="shared" si="86"/>
        <v>0</v>
      </c>
      <c r="K270" s="82">
        <f t="shared" si="86"/>
        <v>0</v>
      </c>
      <c r="L270" s="82">
        <f t="shared" si="86"/>
        <v>0</v>
      </c>
      <c r="M270" s="82">
        <f t="shared" si="86"/>
        <v>0</v>
      </c>
      <c r="N270" s="82">
        <f t="shared" si="86"/>
        <v>0</v>
      </c>
      <c r="O270" s="82">
        <f t="shared" si="69"/>
        <v>0</v>
      </c>
      <c r="P270" s="30"/>
    </row>
    <row r="271" spans="1:16" ht="21">
      <c r="A271" s="310"/>
      <c r="B271" s="307"/>
      <c r="C271" s="162" t="s">
        <v>36</v>
      </c>
      <c r="D271" s="171">
        <f t="shared" si="83"/>
        <v>0</v>
      </c>
      <c r="E271" s="171">
        <f t="shared" si="83"/>
        <v>0</v>
      </c>
      <c r="F271" s="171">
        <f aca="true" t="shared" si="87" ref="F271:N271">F279</f>
        <v>0</v>
      </c>
      <c r="G271" s="171">
        <f t="shared" si="87"/>
        <v>0</v>
      </c>
      <c r="H271" s="82">
        <f t="shared" si="87"/>
        <v>0</v>
      </c>
      <c r="I271" s="82">
        <f t="shared" si="87"/>
        <v>0</v>
      </c>
      <c r="J271" s="82">
        <f t="shared" si="87"/>
        <v>0</v>
      </c>
      <c r="K271" s="82">
        <f t="shared" si="87"/>
        <v>0</v>
      </c>
      <c r="L271" s="82">
        <f t="shared" si="87"/>
        <v>0</v>
      </c>
      <c r="M271" s="82">
        <f t="shared" si="87"/>
        <v>0</v>
      </c>
      <c r="N271" s="82">
        <f t="shared" si="87"/>
        <v>0</v>
      </c>
      <c r="O271" s="82">
        <f t="shared" si="69"/>
        <v>0</v>
      </c>
      <c r="P271" s="30"/>
    </row>
    <row r="272" spans="1:16" ht="12.75">
      <c r="A272" s="311"/>
      <c r="B272" s="308"/>
      <c r="C272" s="162" t="s">
        <v>91</v>
      </c>
      <c r="D272" s="171">
        <f t="shared" si="83"/>
        <v>0</v>
      </c>
      <c r="E272" s="171">
        <f t="shared" si="83"/>
        <v>0</v>
      </c>
      <c r="F272" s="171">
        <f aca="true" t="shared" si="88" ref="F272:N272">F280</f>
        <v>0</v>
      </c>
      <c r="G272" s="171">
        <f t="shared" si="88"/>
        <v>0</v>
      </c>
      <c r="H272" s="82">
        <f t="shared" si="88"/>
        <v>0</v>
      </c>
      <c r="I272" s="82">
        <f t="shared" si="88"/>
        <v>0</v>
      </c>
      <c r="J272" s="82">
        <f t="shared" si="88"/>
        <v>0</v>
      </c>
      <c r="K272" s="82">
        <f t="shared" si="88"/>
        <v>0</v>
      </c>
      <c r="L272" s="82">
        <f t="shared" si="88"/>
        <v>0</v>
      </c>
      <c r="M272" s="82">
        <f t="shared" si="88"/>
        <v>0</v>
      </c>
      <c r="N272" s="82">
        <f t="shared" si="88"/>
        <v>0</v>
      </c>
      <c r="O272" s="82">
        <f t="shared" si="69"/>
        <v>0</v>
      </c>
      <c r="P272" s="30"/>
    </row>
    <row r="273" spans="1:16" ht="13.5" customHeight="1">
      <c r="A273" s="290" t="s">
        <v>670</v>
      </c>
      <c r="B273" s="294" t="s">
        <v>836</v>
      </c>
      <c r="C273" s="162" t="s">
        <v>87</v>
      </c>
      <c r="D273" s="29">
        <f>SUM(D275:D280)</f>
        <v>14032.1</v>
      </c>
      <c r="E273" s="29">
        <f>SUM(E275:E280)</f>
        <v>13813.46</v>
      </c>
      <c r="F273" s="170">
        <f aca="true" t="shared" si="89" ref="F273:N273">SUM(F275:F280)</f>
        <v>29597.5</v>
      </c>
      <c r="G273" s="170">
        <f t="shared" si="89"/>
        <v>2359.37241</v>
      </c>
      <c r="H273" s="29">
        <f t="shared" si="89"/>
        <v>31097.5</v>
      </c>
      <c r="I273" s="29">
        <f t="shared" si="89"/>
        <v>7910.30683</v>
      </c>
      <c r="J273" s="29">
        <f t="shared" si="89"/>
        <v>31085.410750000003</v>
      </c>
      <c r="K273" s="29">
        <f t="shared" si="89"/>
        <v>12707.82357</v>
      </c>
      <c r="L273" s="29">
        <f t="shared" si="89"/>
        <v>31045.45088</v>
      </c>
      <c r="M273" s="29">
        <f t="shared" si="89"/>
        <v>30901.50888</v>
      </c>
      <c r="N273" s="29">
        <f t="shared" si="89"/>
        <v>30535.5</v>
      </c>
      <c r="O273" s="82">
        <f t="shared" si="69"/>
        <v>30535.5</v>
      </c>
      <c r="P273" s="30"/>
    </row>
    <row r="274" spans="1:16" ht="12.75">
      <c r="A274" s="291"/>
      <c r="B274" s="295"/>
      <c r="C274" s="163" t="s">
        <v>88</v>
      </c>
      <c r="D274" s="176">
        <f>'9 средства по кодам'!H732+'9 средства по кодам'!H738+'9 средства по кодам'!H741+'9 средства по кодам'!H747+'9 средства по кодам'!H750+'9 средства по кодам'!H753+'9 средства по кодам'!H744</f>
        <v>14032.1</v>
      </c>
      <c r="E274" s="176">
        <f>'9 средства по кодам'!I732+'9 средства по кодам'!I738+'9 средства по кодам'!I741+'9 средства по кодам'!I747+'9 средства по кодам'!I750+'9 средства по кодам'!I753+'9 средства по кодам'!I744</f>
        <v>13813.46</v>
      </c>
      <c r="F274" s="176">
        <f>'9 средства по кодам'!J732+'9 средства по кодам'!J738+'9 средства по кодам'!J741+'9 средства по кодам'!J747+'9 средства по кодам'!J750+'9 средства по кодам'!J753+'9 средства по кодам'!J744</f>
        <v>29597.500000000004</v>
      </c>
      <c r="G274" s="176">
        <f>'9 средства по кодам'!K732+'9 средства по кодам'!K738+'9 средства по кодам'!K741+'9 средства по кодам'!K747+'9 средства по кодам'!K750+'9 средства по кодам'!K753+'9 средства по кодам'!K744</f>
        <v>2359.37241</v>
      </c>
      <c r="H274" s="176">
        <f>'9 средства по кодам'!L732+'9 средства по кодам'!L738+'9 средства по кодам'!L741+'9 средства по кодам'!L747+'9 средства по кодам'!L750+'9 средства по кодам'!L753+'9 средства по кодам'!L744</f>
        <v>31097.499999999996</v>
      </c>
      <c r="I274" s="176">
        <f>'9 средства по кодам'!M732+'9 средства по кодам'!M738+'9 средства по кодам'!M741+'9 средства по кодам'!M747+'9 средства по кодам'!M750+'9 средства по кодам'!M753+'9 средства по кодам'!M744</f>
        <v>7910.30683</v>
      </c>
      <c r="J274" s="176">
        <f>'9 средства по кодам'!N732+'9 средства по кодам'!N738+'9 средства по кодам'!N741+'9 средства по кодам'!N747+'9 средства по кодам'!N750+'9 средства по кодам'!N753+'9 средства по кодам'!N744</f>
        <v>31085.410749999995</v>
      </c>
      <c r="K274" s="176">
        <f>'9 средства по кодам'!O732+'9 средства по кодам'!O738+'9 средства по кодам'!O741+'9 средства по кодам'!O747+'9 средства по кодам'!O750+'9 средства по кодам'!O753+'9 средства по кодам'!O744</f>
        <v>12707.823569999999</v>
      </c>
      <c r="L274" s="176">
        <f>'9 средства по кодам'!P732+'9 средства по кодам'!P738+'9 средства по кодам'!P741+'9 средства по кодам'!P747+'9 средства по кодам'!P750+'9 средства по кодам'!P753+'9 средства по кодам'!P744</f>
        <v>31045.450879999997</v>
      </c>
      <c r="M274" s="176">
        <f>'9 средства по кодам'!Q732+'9 средства по кодам'!Q738+'9 средства по кодам'!Q741+'9 средства по кодам'!Q747+'9 средства по кодам'!Q750+'9 средства по кодам'!Q753+'9 средства по кодам'!Q744</f>
        <v>30901.50888</v>
      </c>
      <c r="N274" s="176">
        <f>'9 средства по кодам'!R732+'9 средства по кодам'!R738+'9 средства по кодам'!R741+'9 средства по кодам'!R747+'9 средства по кодам'!R750+'9 средства по кодам'!R753+'9 средства по кодам'!R744</f>
        <v>30535.5</v>
      </c>
      <c r="O274" s="176">
        <f>'9 средства по кодам'!S732+'9 средства по кодам'!S738+'9 средства по кодам'!S741+'9 средства по кодам'!S747+'9 средства по кодам'!S750+'9 средства по кодам'!S753+'9 средства по кодам'!S744</f>
        <v>30535.5</v>
      </c>
      <c r="P274" s="30"/>
    </row>
    <row r="275" spans="1:16" ht="12.75">
      <c r="A275" s="291"/>
      <c r="B275" s="295"/>
      <c r="C275" s="164" t="s">
        <v>8</v>
      </c>
      <c r="D275" s="172">
        <v>0</v>
      </c>
      <c r="E275" s="28">
        <v>0</v>
      </c>
      <c r="F275" s="172">
        <v>0</v>
      </c>
      <c r="G275" s="172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82">
        <f t="shared" si="69"/>
        <v>0</v>
      </c>
      <c r="P275" s="30"/>
    </row>
    <row r="276" spans="1:16" ht="12.75">
      <c r="A276" s="291"/>
      <c r="B276" s="295"/>
      <c r="C276" s="164" t="s">
        <v>89</v>
      </c>
      <c r="D276" s="172">
        <f>'9 средства по кодам'!H729</f>
        <v>14032.1</v>
      </c>
      <c r="E276" s="172">
        <f>'9 средства по кодам'!I729</f>
        <v>13813.46</v>
      </c>
      <c r="F276" s="172">
        <v>29487.5</v>
      </c>
      <c r="G276" s="172">
        <v>2349.37241</v>
      </c>
      <c r="H276" s="28">
        <v>30972.8</v>
      </c>
      <c r="I276" s="28">
        <v>7900.30683</v>
      </c>
      <c r="J276" s="28">
        <v>30974.02715</v>
      </c>
      <c r="K276" s="28">
        <v>12697.82357</v>
      </c>
      <c r="L276" s="28">
        <v>30974.02715</v>
      </c>
      <c r="M276" s="28">
        <v>30835.00528</v>
      </c>
      <c r="N276" s="28">
        <v>30425.5</v>
      </c>
      <c r="O276" s="82">
        <f t="shared" si="69"/>
        <v>30425.5</v>
      </c>
      <c r="P276" s="30"/>
    </row>
    <row r="277" spans="1:16" ht="12.75">
      <c r="A277" s="291"/>
      <c r="B277" s="295"/>
      <c r="C277" s="164" t="s">
        <v>30</v>
      </c>
      <c r="D277" s="169">
        <v>0</v>
      </c>
      <c r="E277" s="159">
        <v>0</v>
      </c>
      <c r="F277" s="169">
        <v>110</v>
      </c>
      <c r="G277" s="169">
        <v>10</v>
      </c>
      <c r="H277" s="159">
        <v>124.7</v>
      </c>
      <c r="I277" s="159">
        <v>10</v>
      </c>
      <c r="J277" s="159">
        <v>111.3836</v>
      </c>
      <c r="K277" s="159">
        <v>10</v>
      </c>
      <c r="L277" s="159">
        <v>71.42373</v>
      </c>
      <c r="M277" s="159">
        <v>66.5036</v>
      </c>
      <c r="N277" s="159">
        <v>110</v>
      </c>
      <c r="O277" s="82">
        <f t="shared" si="69"/>
        <v>110</v>
      </c>
      <c r="P277" s="30"/>
    </row>
    <row r="278" spans="1:16" ht="12" customHeight="1">
      <c r="A278" s="291"/>
      <c r="B278" s="295"/>
      <c r="C278" s="164" t="s">
        <v>90</v>
      </c>
      <c r="D278" s="172">
        <v>0</v>
      </c>
      <c r="E278" s="28">
        <v>0</v>
      </c>
      <c r="F278" s="172">
        <v>0</v>
      </c>
      <c r="G278" s="172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82">
        <f t="shared" si="69"/>
        <v>0</v>
      </c>
      <c r="P278" s="30"/>
    </row>
    <row r="279" spans="1:16" ht="22.5">
      <c r="A279" s="291"/>
      <c r="B279" s="295"/>
      <c r="C279" s="164" t="s">
        <v>36</v>
      </c>
      <c r="D279" s="172">
        <v>0</v>
      </c>
      <c r="E279" s="28">
        <v>0</v>
      </c>
      <c r="F279" s="172">
        <v>0</v>
      </c>
      <c r="G279" s="172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82">
        <f t="shared" si="69"/>
        <v>0</v>
      </c>
      <c r="P279" s="30"/>
    </row>
    <row r="280" spans="1:16" ht="12.75">
      <c r="A280" s="292"/>
      <c r="B280" s="296"/>
      <c r="C280" s="164" t="s">
        <v>91</v>
      </c>
      <c r="D280" s="172">
        <v>0</v>
      </c>
      <c r="E280" s="28">
        <v>0</v>
      </c>
      <c r="F280" s="172">
        <v>0</v>
      </c>
      <c r="G280" s="172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82">
        <f t="shared" si="69"/>
        <v>0</v>
      </c>
      <c r="P280" s="30"/>
    </row>
    <row r="281" spans="1:16" ht="12.75">
      <c r="A281" s="309" t="s">
        <v>32</v>
      </c>
      <c r="B281" s="306" t="s">
        <v>851</v>
      </c>
      <c r="C281" s="162" t="s">
        <v>87</v>
      </c>
      <c r="D281" s="29">
        <f>SUM(D283:D288)</f>
        <v>1045.4209999999998</v>
      </c>
      <c r="E281" s="29">
        <f>SUM(E283:E288)</f>
        <v>1000.336</v>
      </c>
      <c r="F281" s="170">
        <f aca="true" t="shared" si="90" ref="F281:N281">SUM(F283:F288)</f>
        <v>1093.1</v>
      </c>
      <c r="G281" s="170">
        <f t="shared" si="90"/>
        <v>353.2727</v>
      </c>
      <c r="H281" s="29">
        <f t="shared" si="90"/>
        <v>1139.1</v>
      </c>
      <c r="I281" s="29">
        <f t="shared" si="90"/>
        <v>546.12821</v>
      </c>
      <c r="J281" s="29">
        <f t="shared" si="90"/>
        <v>1289.1</v>
      </c>
      <c r="K281" s="29">
        <f t="shared" si="90"/>
        <v>732.37269</v>
      </c>
      <c r="L281" s="29">
        <f t="shared" si="90"/>
        <v>1211.16021</v>
      </c>
      <c r="M281" s="29">
        <f t="shared" si="90"/>
        <v>1074.79986</v>
      </c>
      <c r="N281" s="29">
        <f t="shared" si="90"/>
        <v>1196.4</v>
      </c>
      <c r="O281" s="82">
        <f aca="true" t="shared" si="91" ref="O281:O344">N281</f>
        <v>1196.4</v>
      </c>
      <c r="P281" s="30"/>
    </row>
    <row r="282" spans="1:16" ht="12.75">
      <c r="A282" s="310"/>
      <c r="B282" s="307"/>
      <c r="C282" s="163" t="s">
        <v>88</v>
      </c>
      <c r="D282" s="175">
        <f>'9 средства по кодам'!H757</f>
        <v>1045.4209999999998</v>
      </c>
      <c r="E282" s="175">
        <f>'9 средства по кодам'!I757</f>
        <v>1000.336</v>
      </c>
      <c r="F282" s="175">
        <f>'9 средства по кодам'!J757</f>
        <v>1093.1</v>
      </c>
      <c r="G282" s="175">
        <f>'9 средства по кодам'!K757</f>
        <v>353.27270000000004</v>
      </c>
      <c r="H282" s="175">
        <f>'9 средства по кодам'!L757</f>
        <v>1139.1</v>
      </c>
      <c r="I282" s="175">
        <f>'9 средства по кодам'!M757</f>
        <v>546.12821</v>
      </c>
      <c r="J282" s="175">
        <f>'9 средства по кодам'!N757</f>
        <v>1289.1</v>
      </c>
      <c r="K282" s="175">
        <f>'9 средства по кодам'!O757</f>
        <v>732.3726899999999</v>
      </c>
      <c r="L282" s="175">
        <f>'9 средства по кодам'!P757</f>
        <v>1211.16021</v>
      </c>
      <c r="M282" s="175">
        <f>'9 средства по кодам'!Q757</f>
        <v>1074.79986</v>
      </c>
      <c r="N282" s="175">
        <f>'9 средства по кодам'!R757</f>
        <v>1196.4</v>
      </c>
      <c r="O282" s="175">
        <f>'9 средства по кодам'!S757</f>
        <v>1196.4</v>
      </c>
      <c r="P282" s="30"/>
    </row>
    <row r="283" spans="1:16" ht="12.75">
      <c r="A283" s="310"/>
      <c r="B283" s="307"/>
      <c r="C283" s="162" t="s">
        <v>8</v>
      </c>
      <c r="D283" s="171">
        <f>D291</f>
        <v>0</v>
      </c>
      <c r="E283" s="171">
        <f aca="true" t="shared" si="92" ref="E283:N283">E291</f>
        <v>0</v>
      </c>
      <c r="F283" s="171">
        <f t="shared" si="92"/>
        <v>0</v>
      </c>
      <c r="G283" s="171">
        <f t="shared" si="92"/>
        <v>0</v>
      </c>
      <c r="H283" s="82">
        <f t="shared" si="92"/>
        <v>0</v>
      </c>
      <c r="I283" s="82">
        <f t="shared" si="92"/>
        <v>0</v>
      </c>
      <c r="J283" s="82">
        <f t="shared" si="92"/>
        <v>0</v>
      </c>
      <c r="K283" s="82">
        <f t="shared" si="92"/>
        <v>0</v>
      </c>
      <c r="L283" s="82">
        <f t="shared" si="92"/>
        <v>0</v>
      </c>
      <c r="M283" s="82">
        <f t="shared" si="92"/>
        <v>0</v>
      </c>
      <c r="N283" s="82">
        <f t="shared" si="92"/>
        <v>0</v>
      </c>
      <c r="O283" s="82">
        <f t="shared" si="91"/>
        <v>0</v>
      </c>
      <c r="P283" s="30"/>
    </row>
    <row r="284" spans="1:16" ht="12.75">
      <c r="A284" s="310"/>
      <c r="B284" s="307"/>
      <c r="C284" s="162" t="s">
        <v>89</v>
      </c>
      <c r="D284" s="171">
        <f aca="true" t="shared" si="93" ref="D284:N288">D292</f>
        <v>0</v>
      </c>
      <c r="E284" s="171">
        <f t="shared" si="93"/>
        <v>0</v>
      </c>
      <c r="F284" s="171">
        <f t="shared" si="93"/>
        <v>0</v>
      </c>
      <c r="G284" s="171">
        <f t="shared" si="93"/>
        <v>0</v>
      </c>
      <c r="H284" s="82">
        <f t="shared" si="93"/>
        <v>0</v>
      </c>
      <c r="I284" s="82">
        <f t="shared" si="93"/>
        <v>0</v>
      </c>
      <c r="J284" s="82">
        <f t="shared" si="93"/>
        <v>0</v>
      </c>
      <c r="K284" s="82">
        <f t="shared" si="93"/>
        <v>0</v>
      </c>
      <c r="L284" s="82">
        <f t="shared" si="93"/>
        <v>0</v>
      </c>
      <c r="M284" s="82">
        <f t="shared" si="93"/>
        <v>0</v>
      </c>
      <c r="N284" s="82">
        <f t="shared" si="93"/>
        <v>0</v>
      </c>
      <c r="O284" s="82">
        <f t="shared" si="91"/>
        <v>0</v>
      </c>
      <c r="P284" s="30"/>
    </row>
    <row r="285" spans="1:16" ht="12.75">
      <c r="A285" s="310"/>
      <c r="B285" s="307"/>
      <c r="C285" s="162" t="s">
        <v>30</v>
      </c>
      <c r="D285" s="171">
        <f t="shared" si="93"/>
        <v>1045.4209999999998</v>
      </c>
      <c r="E285" s="171">
        <f t="shared" si="93"/>
        <v>1000.336</v>
      </c>
      <c r="F285" s="171">
        <f t="shared" si="93"/>
        <v>1093.1</v>
      </c>
      <c r="G285" s="171">
        <f t="shared" si="93"/>
        <v>353.2727</v>
      </c>
      <c r="H285" s="82">
        <f t="shared" si="93"/>
        <v>1139.1</v>
      </c>
      <c r="I285" s="82">
        <f t="shared" si="93"/>
        <v>546.12821</v>
      </c>
      <c r="J285" s="82">
        <f t="shared" si="93"/>
        <v>1289.1</v>
      </c>
      <c r="K285" s="82">
        <f t="shared" si="93"/>
        <v>732.37269</v>
      </c>
      <c r="L285" s="82">
        <f t="shared" si="93"/>
        <v>1211.16021</v>
      </c>
      <c r="M285" s="82">
        <f t="shared" si="93"/>
        <v>1074.79986</v>
      </c>
      <c r="N285" s="82">
        <f t="shared" si="93"/>
        <v>1196.4</v>
      </c>
      <c r="O285" s="82">
        <f t="shared" si="91"/>
        <v>1196.4</v>
      </c>
      <c r="P285" s="30"/>
    </row>
    <row r="286" spans="1:16" ht="12.75" customHeight="1">
      <c r="A286" s="310"/>
      <c r="B286" s="307"/>
      <c r="C286" s="162" t="s">
        <v>90</v>
      </c>
      <c r="D286" s="171">
        <f t="shared" si="93"/>
        <v>0</v>
      </c>
      <c r="E286" s="171">
        <f t="shared" si="93"/>
        <v>0</v>
      </c>
      <c r="F286" s="171">
        <f t="shared" si="93"/>
        <v>0</v>
      </c>
      <c r="G286" s="171">
        <f t="shared" si="93"/>
        <v>0</v>
      </c>
      <c r="H286" s="82">
        <f t="shared" si="93"/>
        <v>0</v>
      </c>
      <c r="I286" s="82">
        <f t="shared" si="93"/>
        <v>0</v>
      </c>
      <c r="J286" s="82">
        <f t="shared" si="93"/>
        <v>0</v>
      </c>
      <c r="K286" s="82">
        <f t="shared" si="93"/>
        <v>0</v>
      </c>
      <c r="L286" s="82">
        <f t="shared" si="93"/>
        <v>0</v>
      </c>
      <c r="M286" s="82">
        <f t="shared" si="93"/>
        <v>0</v>
      </c>
      <c r="N286" s="82">
        <f t="shared" si="93"/>
        <v>0</v>
      </c>
      <c r="O286" s="82">
        <f t="shared" si="91"/>
        <v>0</v>
      </c>
      <c r="P286" s="30"/>
    </row>
    <row r="287" spans="1:16" ht="21">
      <c r="A287" s="310"/>
      <c r="B287" s="307"/>
      <c r="C287" s="162" t="s">
        <v>36</v>
      </c>
      <c r="D287" s="171">
        <f t="shared" si="93"/>
        <v>0</v>
      </c>
      <c r="E287" s="171">
        <f t="shared" si="93"/>
        <v>0</v>
      </c>
      <c r="F287" s="171">
        <f t="shared" si="93"/>
        <v>0</v>
      </c>
      <c r="G287" s="171">
        <f t="shared" si="93"/>
        <v>0</v>
      </c>
      <c r="H287" s="82">
        <f t="shared" si="93"/>
        <v>0</v>
      </c>
      <c r="I287" s="82">
        <f t="shared" si="93"/>
        <v>0</v>
      </c>
      <c r="J287" s="82">
        <f t="shared" si="93"/>
        <v>0</v>
      </c>
      <c r="K287" s="82">
        <f t="shared" si="93"/>
        <v>0</v>
      </c>
      <c r="L287" s="82">
        <f t="shared" si="93"/>
        <v>0</v>
      </c>
      <c r="M287" s="82">
        <f t="shared" si="93"/>
        <v>0</v>
      </c>
      <c r="N287" s="82">
        <f t="shared" si="93"/>
        <v>0</v>
      </c>
      <c r="O287" s="82">
        <f t="shared" si="91"/>
        <v>0</v>
      </c>
      <c r="P287" s="30"/>
    </row>
    <row r="288" spans="1:16" ht="12.75">
      <c r="A288" s="311"/>
      <c r="B288" s="308"/>
      <c r="C288" s="162" t="s">
        <v>91</v>
      </c>
      <c r="D288" s="171">
        <f t="shared" si="93"/>
        <v>0</v>
      </c>
      <c r="E288" s="171">
        <f t="shared" si="93"/>
        <v>0</v>
      </c>
      <c r="F288" s="171">
        <f t="shared" si="93"/>
        <v>0</v>
      </c>
      <c r="G288" s="171">
        <f t="shared" si="93"/>
        <v>0</v>
      </c>
      <c r="H288" s="82">
        <f t="shared" si="93"/>
        <v>0</v>
      </c>
      <c r="I288" s="82">
        <f t="shared" si="93"/>
        <v>0</v>
      </c>
      <c r="J288" s="82">
        <f t="shared" si="93"/>
        <v>0</v>
      </c>
      <c r="K288" s="82">
        <f t="shared" si="93"/>
        <v>0</v>
      </c>
      <c r="L288" s="82">
        <f t="shared" si="93"/>
        <v>0</v>
      </c>
      <c r="M288" s="82">
        <f t="shared" si="93"/>
        <v>0</v>
      </c>
      <c r="N288" s="82">
        <f t="shared" si="93"/>
        <v>0</v>
      </c>
      <c r="O288" s="82">
        <f t="shared" si="91"/>
        <v>0</v>
      </c>
      <c r="P288" s="30"/>
    </row>
    <row r="289" spans="1:16" ht="13.5" customHeight="1">
      <c r="A289" s="290" t="s">
        <v>670</v>
      </c>
      <c r="B289" s="294" t="s">
        <v>836</v>
      </c>
      <c r="C289" s="162" t="s">
        <v>87</v>
      </c>
      <c r="D289" s="29">
        <f>SUM(D291:D296)</f>
        <v>1045.4209999999998</v>
      </c>
      <c r="E289" s="29">
        <f>SUM(E291:E296)</f>
        <v>1000.336</v>
      </c>
      <c r="F289" s="170">
        <f aca="true" t="shared" si="94" ref="F289:N289">SUM(F291:F296)</f>
        <v>1093.1</v>
      </c>
      <c r="G289" s="170">
        <f t="shared" si="94"/>
        <v>353.2727</v>
      </c>
      <c r="H289" s="29">
        <f t="shared" si="94"/>
        <v>1139.1</v>
      </c>
      <c r="I289" s="29">
        <f t="shared" si="94"/>
        <v>546.12821</v>
      </c>
      <c r="J289" s="29">
        <f t="shared" si="94"/>
        <v>1289.1</v>
      </c>
      <c r="K289" s="29">
        <f t="shared" si="94"/>
        <v>732.37269</v>
      </c>
      <c r="L289" s="29">
        <f t="shared" si="94"/>
        <v>1211.16021</v>
      </c>
      <c r="M289" s="29">
        <f t="shared" si="94"/>
        <v>1074.79986</v>
      </c>
      <c r="N289" s="29">
        <f t="shared" si="94"/>
        <v>1196.4</v>
      </c>
      <c r="O289" s="82">
        <f t="shared" si="91"/>
        <v>1196.4</v>
      </c>
      <c r="P289" s="30"/>
    </row>
    <row r="290" spans="1:16" ht="12.75">
      <c r="A290" s="291"/>
      <c r="B290" s="295"/>
      <c r="C290" s="163" t="s">
        <v>88</v>
      </c>
      <c r="D290" s="176">
        <f>'9 средства по кодам'!H757</f>
        <v>1045.4209999999998</v>
      </c>
      <c r="E290" s="176">
        <f>'9 средства по кодам'!I757</f>
        <v>1000.336</v>
      </c>
      <c r="F290" s="176">
        <f>'9 средства по кодам'!J757</f>
        <v>1093.1</v>
      </c>
      <c r="G290" s="176">
        <f>'9 средства по кодам'!K757</f>
        <v>353.27270000000004</v>
      </c>
      <c r="H290" s="176">
        <f>'9 средства по кодам'!L757</f>
        <v>1139.1</v>
      </c>
      <c r="I290" s="176">
        <f>'9 средства по кодам'!M757</f>
        <v>546.12821</v>
      </c>
      <c r="J290" s="176">
        <f>'9 средства по кодам'!N757</f>
        <v>1289.1</v>
      </c>
      <c r="K290" s="176">
        <f>'9 средства по кодам'!O757</f>
        <v>732.3726899999999</v>
      </c>
      <c r="L290" s="176">
        <f>'9 средства по кодам'!P757</f>
        <v>1211.16021</v>
      </c>
      <c r="M290" s="176">
        <f>'9 средства по кодам'!Q757</f>
        <v>1074.79986</v>
      </c>
      <c r="N290" s="176">
        <f>'9 средства по кодам'!R757</f>
        <v>1196.4</v>
      </c>
      <c r="O290" s="176">
        <f>'9 средства по кодам'!S757</f>
        <v>1196.4</v>
      </c>
      <c r="P290" s="30"/>
    </row>
    <row r="291" spans="1:16" ht="12.75">
      <c r="A291" s="291"/>
      <c r="B291" s="295"/>
      <c r="C291" s="164" t="s">
        <v>8</v>
      </c>
      <c r="D291" s="172">
        <v>0</v>
      </c>
      <c r="E291" s="172">
        <v>0</v>
      </c>
      <c r="F291" s="172">
        <v>0</v>
      </c>
      <c r="G291" s="172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82">
        <f t="shared" si="91"/>
        <v>0</v>
      </c>
      <c r="P291" s="30"/>
    </row>
    <row r="292" spans="1:16" ht="12.75">
      <c r="A292" s="291"/>
      <c r="B292" s="295"/>
      <c r="C292" s="164" t="s">
        <v>89</v>
      </c>
      <c r="D292" s="172">
        <v>0</v>
      </c>
      <c r="E292" s="172">
        <v>0</v>
      </c>
      <c r="F292" s="172">
        <v>0</v>
      </c>
      <c r="G292" s="172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82">
        <f t="shared" si="91"/>
        <v>0</v>
      </c>
      <c r="P292" s="30"/>
    </row>
    <row r="293" spans="1:16" ht="12.75">
      <c r="A293" s="291"/>
      <c r="B293" s="295"/>
      <c r="C293" s="164" t="s">
        <v>30</v>
      </c>
      <c r="D293" s="169">
        <f>'9 средства по кодам'!H760+'9 средства по кодам'!H766+'9 средства по кодам'!H769+'9 средства по кодам'!H772</f>
        <v>1045.4209999999998</v>
      </c>
      <c r="E293" s="169">
        <f>'9 средства по кодам'!I760+'9 средства по кодам'!I766+'9 средства по кодам'!I769+'9 средства по кодам'!I772</f>
        <v>1000.336</v>
      </c>
      <c r="F293" s="169">
        <v>1093.1</v>
      </c>
      <c r="G293" s="169">
        <v>353.2727</v>
      </c>
      <c r="H293" s="159">
        <v>1139.1</v>
      </c>
      <c r="I293" s="159">
        <v>546.12821</v>
      </c>
      <c r="J293" s="159">
        <v>1289.1</v>
      </c>
      <c r="K293" s="159">
        <v>732.37269</v>
      </c>
      <c r="L293" s="159">
        <v>1211.16021</v>
      </c>
      <c r="M293" s="159">
        <v>1074.79986</v>
      </c>
      <c r="N293" s="159">
        <v>1196.4</v>
      </c>
      <c r="O293" s="82">
        <f t="shared" si="91"/>
        <v>1196.4</v>
      </c>
      <c r="P293" s="30"/>
    </row>
    <row r="294" spans="1:16" ht="12" customHeight="1">
      <c r="A294" s="291"/>
      <c r="B294" s="295"/>
      <c r="C294" s="164" t="s">
        <v>90</v>
      </c>
      <c r="D294" s="172">
        <v>0</v>
      </c>
      <c r="E294" s="172">
        <v>0</v>
      </c>
      <c r="F294" s="172">
        <v>0</v>
      </c>
      <c r="G294" s="172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82">
        <f t="shared" si="91"/>
        <v>0</v>
      </c>
      <c r="P294" s="30"/>
    </row>
    <row r="295" spans="1:16" ht="22.5">
      <c r="A295" s="291"/>
      <c r="B295" s="295"/>
      <c r="C295" s="164" t="s">
        <v>36</v>
      </c>
      <c r="D295" s="172">
        <v>0</v>
      </c>
      <c r="E295" s="172">
        <v>0</v>
      </c>
      <c r="F295" s="172">
        <v>0</v>
      </c>
      <c r="G295" s="172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82">
        <f t="shared" si="91"/>
        <v>0</v>
      </c>
      <c r="P295" s="30"/>
    </row>
    <row r="296" spans="1:16" ht="12.75">
      <c r="A296" s="292"/>
      <c r="B296" s="296"/>
      <c r="C296" s="164" t="s">
        <v>91</v>
      </c>
      <c r="D296" s="172">
        <v>0</v>
      </c>
      <c r="E296" s="172">
        <v>0</v>
      </c>
      <c r="F296" s="172">
        <v>0</v>
      </c>
      <c r="G296" s="172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82">
        <f t="shared" si="91"/>
        <v>0</v>
      </c>
      <c r="P296" s="30"/>
    </row>
    <row r="297" spans="1:16" ht="12.75" customHeight="1">
      <c r="A297" s="309" t="s">
        <v>32</v>
      </c>
      <c r="B297" s="306" t="s">
        <v>852</v>
      </c>
      <c r="C297" s="164" t="s">
        <v>87</v>
      </c>
      <c r="D297" s="29">
        <f>SUM(D299:D304)</f>
        <v>5007</v>
      </c>
      <c r="E297" s="29">
        <f>SUM(E299:E304)</f>
        <v>5006.228999999999</v>
      </c>
      <c r="F297" s="170">
        <f aca="true" t="shared" si="95" ref="F297:N297">SUM(F299:F304)</f>
        <v>5016.4</v>
      </c>
      <c r="G297" s="170">
        <f t="shared" si="95"/>
        <v>889.88374</v>
      </c>
      <c r="H297" s="29">
        <f t="shared" si="95"/>
        <v>5853.960000000001</v>
      </c>
      <c r="I297" s="29">
        <f t="shared" si="95"/>
        <v>2148.57603</v>
      </c>
      <c r="J297" s="29">
        <f t="shared" si="95"/>
        <v>5888.46</v>
      </c>
      <c r="K297" s="29">
        <f t="shared" si="95"/>
        <v>4103.12748</v>
      </c>
      <c r="L297" s="29">
        <f t="shared" si="95"/>
        <v>5858.104</v>
      </c>
      <c r="M297" s="29">
        <f t="shared" si="95"/>
        <v>5770.92375</v>
      </c>
      <c r="N297" s="29">
        <f t="shared" si="95"/>
        <v>5887.6</v>
      </c>
      <c r="O297" s="82">
        <f t="shared" si="91"/>
        <v>5887.6</v>
      </c>
      <c r="P297" s="31"/>
    </row>
    <row r="298" spans="1:16" ht="12.75">
      <c r="A298" s="310"/>
      <c r="B298" s="307"/>
      <c r="C298" s="163" t="s">
        <v>88</v>
      </c>
      <c r="D298" s="175">
        <f>'9 средства по кодам'!H775</f>
        <v>5007</v>
      </c>
      <c r="E298" s="175">
        <f>'9 средства по кодам'!I775</f>
        <v>5006.228999999999</v>
      </c>
      <c r="F298" s="175">
        <f>'9 средства по кодам'!J775</f>
        <v>5016.4</v>
      </c>
      <c r="G298" s="175">
        <f>'9 средства по кодам'!K775</f>
        <v>889.8837399999999</v>
      </c>
      <c r="H298" s="175">
        <f>'9 средства по кодам'!L775</f>
        <v>5853.960000000001</v>
      </c>
      <c r="I298" s="175">
        <f>'9 средства по кодам'!M775</f>
        <v>2148.5760299999997</v>
      </c>
      <c r="J298" s="175">
        <f>'9 средства по кодам'!N775</f>
        <v>5888.46</v>
      </c>
      <c r="K298" s="175">
        <f>'9 средства по кодам'!O775</f>
        <v>4103.12748</v>
      </c>
      <c r="L298" s="175">
        <f>'9 средства по кодам'!P775</f>
        <v>5858.104</v>
      </c>
      <c r="M298" s="175">
        <f>'9 средства по кодам'!Q775</f>
        <v>5770.92375</v>
      </c>
      <c r="N298" s="175">
        <f>'9 средства по кодам'!R775</f>
        <v>5887.6</v>
      </c>
      <c r="O298" s="175">
        <f>'9 средства по кодам'!S775</f>
        <v>5887.6</v>
      </c>
      <c r="P298" s="31"/>
    </row>
    <row r="299" spans="1:16" ht="12.75">
      <c r="A299" s="310"/>
      <c r="B299" s="307"/>
      <c r="C299" s="164" t="s">
        <v>8</v>
      </c>
      <c r="D299" s="170">
        <f>D307+D315+D323</f>
        <v>0</v>
      </c>
      <c r="E299" s="170">
        <f aca="true" t="shared" si="96" ref="E299:N299">E307+E315+E323</f>
        <v>0</v>
      </c>
      <c r="F299" s="170">
        <f t="shared" si="96"/>
        <v>0</v>
      </c>
      <c r="G299" s="170">
        <f t="shared" si="96"/>
        <v>0</v>
      </c>
      <c r="H299" s="29">
        <f t="shared" si="96"/>
        <v>0</v>
      </c>
      <c r="I299" s="29">
        <f t="shared" si="96"/>
        <v>0</v>
      </c>
      <c r="J299" s="29">
        <f t="shared" si="96"/>
        <v>0</v>
      </c>
      <c r="K299" s="29">
        <f t="shared" si="96"/>
        <v>0</v>
      </c>
      <c r="L299" s="29">
        <f t="shared" si="96"/>
        <v>0</v>
      </c>
      <c r="M299" s="29">
        <f t="shared" si="96"/>
        <v>0</v>
      </c>
      <c r="N299" s="29">
        <f t="shared" si="96"/>
        <v>0</v>
      </c>
      <c r="O299" s="82">
        <f t="shared" si="91"/>
        <v>0</v>
      </c>
      <c r="P299" s="31"/>
    </row>
    <row r="300" spans="1:16" ht="12.75">
      <c r="A300" s="310"/>
      <c r="B300" s="307"/>
      <c r="C300" s="164" t="s">
        <v>89</v>
      </c>
      <c r="D300" s="170">
        <f aca="true" t="shared" si="97" ref="D300:N300">D308+D316+D324</f>
        <v>5007</v>
      </c>
      <c r="E300" s="170">
        <f t="shared" si="97"/>
        <v>5006.228999999999</v>
      </c>
      <c r="F300" s="170">
        <f t="shared" si="97"/>
        <v>5016.4</v>
      </c>
      <c r="G300" s="170">
        <f t="shared" si="97"/>
        <v>889.88374</v>
      </c>
      <c r="H300" s="29">
        <f t="shared" si="97"/>
        <v>5853.960000000001</v>
      </c>
      <c r="I300" s="29">
        <f t="shared" si="97"/>
        <v>2148.57603</v>
      </c>
      <c r="J300" s="29">
        <f t="shared" si="97"/>
        <v>5888.46</v>
      </c>
      <c r="K300" s="29">
        <f t="shared" si="97"/>
        <v>4103.12748</v>
      </c>
      <c r="L300" s="29">
        <f t="shared" si="97"/>
        <v>5858.104</v>
      </c>
      <c r="M300" s="29">
        <f t="shared" si="97"/>
        <v>5770.92375</v>
      </c>
      <c r="N300" s="29">
        <f t="shared" si="97"/>
        <v>5887.6</v>
      </c>
      <c r="O300" s="82">
        <f t="shared" si="91"/>
        <v>5887.6</v>
      </c>
      <c r="P300" s="31"/>
    </row>
    <row r="301" spans="1:16" ht="12.75">
      <c r="A301" s="310"/>
      <c r="B301" s="307"/>
      <c r="C301" s="164" t="s">
        <v>30</v>
      </c>
      <c r="D301" s="170">
        <f aca="true" t="shared" si="98" ref="D301:N301">D309+D317+D325</f>
        <v>0</v>
      </c>
      <c r="E301" s="170">
        <f t="shared" si="98"/>
        <v>0</v>
      </c>
      <c r="F301" s="170">
        <f t="shared" si="98"/>
        <v>0</v>
      </c>
      <c r="G301" s="170">
        <f t="shared" si="98"/>
        <v>0</v>
      </c>
      <c r="H301" s="29">
        <f t="shared" si="98"/>
        <v>0</v>
      </c>
      <c r="I301" s="29">
        <f t="shared" si="98"/>
        <v>0</v>
      </c>
      <c r="J301" s="29">
        <f t="shared" si="98"/>
        <v>0</v>
      </c>
      <c r="K301" s="29">
        <f t="shared" si="98"/>
        <v>0</v>
      </c>
      <c r="L301" s="29">
        <f t="shared" si="98"/>
        <v>0</v>
      </c>
      <c r="M301" s="29">
        <f t="shared" si="98"/>
        <v>0</v>
      </c>
      <c r="N301" s="29">
        <f t="shared" si="98"/>
        <v>0</v>
      </c>
      <c r="O301" s="82">
        <f t="shared" si="91"/>
        <v>0</v>
      </c>
      <c r="P301" s="31"/>
    </row>
    <row r="302" spans="1:16" ht="11.25" customHeight="1">
      <c r="A302" s="310"/>
      <c r="B302" s="307"/>
      <c r="C302" s="164" t="s">
        <v>90</v>
      </c>
      <c r="D302" s="170">
        <f aca="true" t="shared" si="99" ref="D302:N302">D310+D318+D326</f>
        <v>0</v>
      </c>
      <c r="E302" s="170">
        <f t="shared" si="99"/>
        <v>0</v>
      </c>
      <c r="F302" s="170">
        <f t="shared" si="99"/>
        <v>0</v>
      </c>
      <c r="G302" s="170">
        <f t="shared" si="99"/>
        <v>0</v>
      </c>
      <c r="H302" s="29">
        <f t="shared" si="99"/>
        <v>0</v>
      </c>
      <c r="I302" s="29">
        <f t="shared" si="99"/>
        <v>0</v>
      </c>
      <c r="J302" s="29">
        <f t="shared" si="99"/>
        <v>0</v>
      </c>
      <c r="K302" s="29">
        <f t="shared" si="99"/>
        <v>0</v>
      </c>
      <c r="L302" s="29">
        <f t="shared" si="99"/>
        <v>0</v>
      </c>
      <c r="M302" s="29">
        <f t="shared" si="99"/>
        <v>0</v>
      </c>
      <c r="N302" s="29">
        <f t="shared" si="99"/>
        <v>0</v>
      </c>
      <c r="O302" s="82">
        <f t="shared" si="91"/>
        <v>0</v>
      </c>
      <c r="P302" s="31"/>
    </row>
    <row r="303" spans="1:16" ht="22.5">
      <c r="A303" s="310"/>
      <c r="B303" s="307"/>
      <c r="C303" s="164" t="s">
        <v>36</v>
      </c>
      <c r="D303" s="170">
        <f aca="true" t="shared" si="100" ref="D303:N303">D311+D319+D327</f>
        <v>0</v>
      </c>
      <c r="E303" s="170">
        <f t="shared" si="100"/>
        <v>0</v>
      </c>
      <c r="F303" s="170">
        <f t="shared" si="100"/>
        <v>0</v>
      </c>
      <c r="G303" s="170">
        <f t="shared" si="100"/>
        <v>0</v>
      </c>
      <c r="H303" s="29">
        <f t="shared" si="100"/>
        <v>0</v>
      </c>
      <c r="I303" s="29">
        <f t="shared" si="100"/>
        <v>0</v>
      </c>
      <c r="J303" s="29">
        <f t="shared" si="100"/>
        <v>0</v>
      </c>
      <c r="K303" s="29">
        <f t="shared" si="100"/>
        <v>0</v>
      </c>
      <c r="L303" s="29">
        <f t="shared" si="100"/>
        <v>0</v>
      </c>
      <c r="M303" s="29">
        <f t="shared" si="100"/>
        <v>0</v>
      </c>
      <c r="N303" s="29">
        <f t="shared" si="100"/>
        <v>0</v>
      </c>
      <c r="O303" s="82">
        <f t="shared" si="91"/>
        <v>0</v>
      </c>
      <c r="P303" s="31"/>
    </row>
    <row r="304" spans="1:16" ht="12.75">
      <c r="A304" s="311"/>
      <c r="B304" s="308"/>
      <c r="C304" s="164" t="s">
        <v>91</v>
      </c>
      <c r="D304" s="170">
        <f aca="true" t="shared" si="101" ref="D304:N304">D312+D320+D328</f>
        <v>0</v>
      </c>
      <c r="E304" s="170">
        <f t="shared" si="101"/>
        <v>0</v>
      </c>
      <c r="F304" s="170">
        <f t="shared" si="101"/>
        <v>0</v>
      </c>
      <c r="G304" s="170">
        <f t="shared" si="101"/>
        <v>0</v>
      </c>
      <c r="H304" s="29">
        <f t="shared" si="101"/>
        <v>0</v>
      </c>
      <c r="I304" s="29">
        <f t="shared" si="101"/>
        <v>0</v>
      </c>
      <c r="J304" s="29">
        <f t="shared" si="101"/>
        <v>0</v>
      </c>
      <c r="K304" s="29">
        <f t="shared" si="101"/>
        <v>0</v>
      </c>
      <c r="L304" s="29">
        <f t="shared" si="101"/>
        <v>0</v>
      </c>
      <c r="M304" s="29">
        <f t="shared" si="101"/>
        <v>0</v>
      </c>
      <c r="N304" s="29">
        <f t="shared" si="101"/>
        <v>0</v>
      </c>
      <c r="O304" s="82">
        <f t="shared" si="91"/>
        <v>0</v>
      </c>
      <c r="P304" s="31"/>
    </row>
    <row r="305" spans="1:16" ht="12.75">
      <c r="A305" s="289" t="s">
        <v>166</v>
      </c>
      <c r="B305" s="294" t="s">
        <v>853</v>
      </c>
      <c r="C305" s="162" t="s">
        <v>87</v>
      </c>
      <c r="D305" s="29">
        <f>SUM(D307:D312)</f>
        <v>81.1</v>
      </c>
      <c r="E305" s="29">
        <f>SUM(E307:E312)</f>
        <v>81.1</v>
      </c>
      <c r="F305" s="170">
        <f aca="true" t="shared" si="102" ref="F305:N305">SUM(F307:F312)</f>
        <v>35</v>
      </c>
      <c r="G305" s="170">
        <f t="shared" si="102"/>
        <v>9.3809</v>
      </c>
      <c r="H305" s="29">
        <f t="shared" si="102"/>
        <v>64.9</v>
      </c>
      <c r="I305" s="29">
        <f t="shared" si="102"/>
        <v>15.40452</v>
      </c>
      <c r="J305" s="29">
        <f t="shared" si="102"/>
        <v>64.9</v>
      </c>
      <c r="K305" s="29">
        <f t="shared" si="102"/>
        <v>32.21981</v>
      </c>
      <c r="L305" s="29">
        <f t="shared" si="102"/>
        <v>44.944</v>
      </c>
      <c r="M305" s="29">
        <f t="shared" si="102"/>
        <v>37.57419</v>
      </c>
      <c r="N305" s="29">
        <f t="shared" si="102"/>
        <v>35.4</v>
      </c>
      <c r="O305" s="82">
        <f t="shared" si="91"/>
        <v>35.4</v>
      </c>
      <c r="P305" s="30"/>
    </row>
    <row r="306" spans="1:16" ht="12.75">
      <c r="A306" s="289"/>
      <c r="B306" s="295"/>
      <c r="C306" s="163" t="s">
        <v>88</v>
      </c>
      <c r="D306" s="175">
        <f>'9 средства по кодам'!H778</f>
        <v>81.1</v>
      </c>
      <c r="E306" s="175">
        <f>'9 средства по кодам'!I778</f>
        <v>81.1</v>
      </c>
      <c r="F306" s="175">
        <f>'9 средства по кодам'!J778</f>
        <v>35</v>
      </c>
      <c r="G306" s="175">
        <f>'9 средства по кодам'!K778</f>
        <v>9.3809</v>
      </c>
      <c r="H306" s="175">
        <f>'9 средства по кодам'!L778</f>
        <v>64.9</v>
      </c>
      <c r="I306" s="175">
        <f>'9 средства по кодам'!M778</f>
        <v>15.40452</v>
      </c>
      <c r="J306" s="175">
        <f>'9 средства по кодам'!N778</f>
        <v>64.9</v>
      </c>
      <c r="K306" s="175">
        <f>'9 средства по кодам'!O778</f>
        <v>32.21981</v>
      </c>
      <c r="L306" s="175">
        <f>'9 средства по кодам'!P778</f>
        <v>44.944</v>
      </c>
      <c r="M306" s="175">
        <f>'9 средства по кодам'!Q778</f>
        <v>37.57419</v>
      </c>
      <c r="N306" s="175">
        <f>'9 средства по кодам'!R778</f>
        <v>35.4</v>
      </c>
      <c r="O306" s="175">
        <f>'9 средства по кодам'!S778</f>
        <v>35.4</v>
      </c>
      <c r="P306" s="30"/>
    </row>
    <row r="307" spans="1:16" ht="12.75">
      <c r="A307" s="289"/>
      <c r="B307" s="295"/>
      <c r="C307" s="164" t="s">
        <v>8</v>
      </c>
      <c r="D307" s="169">
        <v>0</v>
      </c>
      <c r="E307" s="169">
        <v>0</v>
      </c>
      <c r="F307" s="169">
        <v>0</v>
      </c>
      <c r="G307" s="169">
        <v>0</v>
      </c>
      <c r="H307" s="159">
        <v>0</v>
      </c>
      <c r="I307" s="159">
        <v>0</v>
      </c>
      <c r="J307" s="159">
        <v>0</v>
      </c>
      <c r="K307" s="159">
        <v>0</v>
      </c>
      <c r="L307" s="159">
        <v>0</v>
      </c>
      <c r="M307" s="159">
        <v>0</v>
      </c>
      <c r="N307" s="159">
        <v>0</v>
      </c>
      <c r="O307" s="82">
        <f t="shared" si="91"/>
        <v>0</v>
      </c>
      <c r="P307" s="30"/>
    </row>
    <row r="308" spans="1:16" ht="12.75">
      <c r="A308" s="289"/>
      <c r="B308" s="295"/>
      <c r="C308" s="164" t="s">
        <v>89</v>
      </c>
      <c r="D308" s="169">
        <f>'9 средства по кодам'!H778</f>
        <v>81.1</v>
      </c>
      <c r="E308" s="169">
        <f>'9 средства по кодам'!I778</f>
        <v>81.1</v>
      </c>
      <c r="F308" s="169">
        <v>35</v>
      </c>
      <c r="G308" s="169">
        <v>9.3809</v>
      </c>
      <c r="H308" s="159">
        <v>64.9</v>
      </c>
      <c r="I308" s="159">
        <v>15.40452</v>
      </c>
      <c r="J308" s="159">
        <v>64.9</v>
      </c>
      <c r="K308" s="159">
        <v>32.21981</v>
      </c>
      <c r="L308" s="159">
        <v>44.944</v>
      </c>
      <c r="M308" s="159">
        <v>37.57419</v>
      </c>
      <c r="N308" s="159">
        <v>35.4</v>
      </c>
      <c r="O308" s="82">
        <f t="shared" si="91"/>
        <v>35.4</v>
      </c>
      <c r="P308" s="30"/>
    </row>
    <row r="309" spans="1:16" ht="12.75">
      <c r="A309" s="289"/>
      <c r="B309" s="295"/>
      <c r="C309" s="164" t="s">
        <v>30</v>
      </c>
      <c r="D309" s="169">
        <v>0</v>
      </c>
      <c r="E309" s="169">
        <v>0</v>
      </c>
      <c r="F309" s="169">
        <v>0</v>
      </c>
      <c r="G309" s="169">
        <v>0</v>
      </c>
      <c r="H309" s="159">
        <v>0</v>
      </c>
      <c r="I309" s="159">
        <v>0</v>
      </c>
      <c r="J309" s="159">
        <v>0</v>
      </c>
      <c r="K309" s="159">
        <v>0</v>
      </c>
      <c r="L309" s="159">
        <v>0</v>
      </c>
      <c r="M309" s="159">
        <v>0</v>
      </c>
      <c r="N309" s="159">
        <v>0</v>
      </c>
      <c r="O309" s="82">
        <f t="shared" si="91"/>
        <v>0</v>
      </c>
      <c r="P309" s="30"/>
    </row>
    <row r="310" spans="1:16" ht="11.25" customHeight="1">
      <c r="A310" s="289"/>
      <c r="B310" s="295"/>
      <c r="C310" s="164" t="s">
        <v>90</v>
      </c>
      <c r="D310" s="169">
        <v>0</v>
      </c>
      <c r="E310" s="169">
        <v>0</v>
      </c>
      <c r="F310" s="169">
        <v>0</v>
      </c>
      <c r="G310" s="169">
        <v>0</v>
      </c>
      <c r="H310" s="159">
        <v>0</v>
      </c>
      <c r="I310" s="159">
        <v>0</v>
      </c>
      <c r="J310" s="159">
        <v>0</v>
      </c>
      <c r="K310" s="159">
        <v>0</v>
      </c>
      <c r="L310" s="159">
        <v>0</v>
      </c>
      <c r="M310" s="159">
        <v>0</v>
      </c>
      <c r="N310" s="159">
        <v>0</v>
      </c>
      <c r="O310" s="82">
        <f t="shared" si="91"/>
        <v>0</v>
      </c>
      <c r="P310" s="30"/>
    </row>
    <row r="311" spans="1:16" ht="22.5">
      <c r="A311" s="289"/>
      <c r="B311" s="295"/>
      <c r="C311" s="164" t="s">
        <v>36</v>
      </c>
      <c r="D311" s="169">
        <v>0</v>
      </c>
      <c r="E311" s="169">
        <v>0</v>
      </c>
      <c r="F311" s="169">
        <v>0</v>
      </c>
      <c r="G311" s="169">
        <v>0</v>
      </c>
      <c r="H311" s="159">
        <v>0</v>
      </c>
      <c r="I311" s="159">
        <v>0</v>
      </c>
      <c r="J311" s="159">
        <v>0</v>
      </c>
      <c r="K311" s="159">
        <v>0</v>
      </c>
      <c r="L311" s="159">
        <v>0</v>
      </c>
      <c r="M311" s="159">
        <v>0</v>
      </c>
      <c r="N311" s="159">
        <v>0</v>
      </c>
      <c r="O311" s="82">
        <f t="shared" si="91"/>
        <v>0</v>
      </c>
      <c r="P311" s="30"/>
    </row>
    <row r="312" spans="1:16" ht="12.75">
      <c r="A312" s="289"/>
      <c r="B312" s="296"/>
      <c r="C312" s="164" t="s">
        <v>91</v>
      </c>
      <c r="D312" s="169">
        <v>0</v>
      </c>
      <c r="E312" s="169">
        <v>0</v>
      </c>
      <c r="F312" s="169">
        <v>0</v>
      </c>
      <c r="G312" s="169">
        <v>0</v>
      </c>
      <c r="H312" s="159">
        <v>0</v>
      </c>
      <c r="I312" s="159">
        <v>0</v>
      </c>
      <c r="J312" s="159">
        <v>0</v>
      </c>
      <c r="K312" s="159">
        <v>0</v>
      </c>
      <c r="L312" s="159">
        <v>0</v>
      </c>
      <c r="M312" s="159">
        <v>0</v>
      </c>
      <c r="N312" s="159">
        <v>0</v>
      </c>
      <c r="O312" s="82">
        <f t="shared" si="91"/>
        <v>0</v>
      </c>
      <c r="P312" s="30"/>
    </row>
    <row r="313" spans="1:16" ht="12.75">
      <c r="A313" s="290" t="s">
        <v>167</v>
      </c>
      <c r="B313" s="294" t="s">
        <v>854</v>
      </c>
      <c r="C313" s="162" t="s">
        <v>87</v>
      </c>
      <c r="D313" s="29">
        <f>SUM(D315:D320)</f>
        <v>642</v>
      </c>
      <c r="E313" s="29">
        <f>SUM(E315:E320)</f>
        <v>641.229</v>
      </c>
      <c r="F313" s="170">
        <f aca="true" t="shared" si="103" ref="F313:N313">SUM(F315:F320)</f>
        <v>642</v>
      </c>
      <c r="G313" s="170">
        <f t="shared" si="103"/>
        <v>0</v>
      </c>
      <c r="H313" s="29">
        <f t="shared" si="103"/>
        <v>995.96</v>
      </c>
      <c r="I313" s="29">
        <f t="shared" si="103"/>
        <v>0</v>
      </c>
      <c r="J313" s="29">
        <f t="shared" si="103"/>
        <v>996.36</v>
      </c>
      <c r="K313" s="29">
        <f t="shared" si="103"/>
        <v>714.10796</v>
      </c>
      <c r="L313" s="29">
        <f t="shared" si="103"/>
        <v>996.36</v>
      </c>
      <c r="M313" s="29">
        <f t="shared" si="103"/>
        <v>916.54956</v>
      </c>
      <c r="N313" s="29">
        <f t="shared" si="103"/>
        <v>635.2</v>
      </c>
      <c r="O313" s="82">
        <f t="shared" si="91"/>
        <v>635.2</v>
      </c>
      <c r="P313" s="30"/>
    </row>
    <row r="314" spans="1:16" ht="12.75">
      <c r="A314" s="291"/>
      <c r="B314" s="295"/>
      <c r="C314" s="163" t="s">
        <v>88</v>
      </c>
      <c r="D314" s="175">
        <f>'9 средства по кодам'!H784</f>
        <v>642</v>
      </c>
      <c r="E314" s="175">
        <f>'9 средства по кодам'!I784</f>
        <v>641.229</v>
      </c>
      <c r="F314" s="175">
        <f>'9 средства по кодам'!J784</f>
        <v>642</v>
      </c>
      <c r="G314" s="175">
        <f>'9 средства по кодам'!K784</f>
        <v>0</v>
      </c>
      <c r="H314" s="175">
        <f>'9 средства по кодам'!L784</f>
        <v>995.96</v>
      </c>
      <c r="I314" s="175">
        <f>'9 средства по кодам'!M784</f>
        <v>0</v>
      </c>
      <c r="J314" s="175">
        <f>'9 средства по кодам'!N784</f>
        <v>996.36</v>
      </c>
      <c r="K314" s="175">
        <f>'9 средства по кодам'!O784</f>
        <v>714.1079599999999</v>
      </c>
      <c r="L314" s="175">
        <f>'9 средства по кодам'!P784</f>
        <v>996.36</v>
      </c>
      <c r="M314" s="175">
        <f>'9 средства по кодам'!Q784</f>
        <v>916.5495599999999</v>
      </c>
      <c r="N314" s="175">
        <f>'9 средства по кодам'!R784</f>
        <v>635.2</v>
      </c>
      <c r="O314" s="175">
        <f>'9 средства по кодам'!S784</f>
        <v>635.2</v>
      </c>
      <c r="P314" s="30"/>
    </row>
    <row r="315" spans="1:16" ht="12.75">
      <c r="A315" s="291"/>
      <c r="B315" s="295"/>
      <c r="C315" s="164" t="s">
        <v>8</v>
      </c>
      <c r="D315" s="172">
        <v>0</v>
      </c>
      <c r="E315" s="172">
        <v>0</v>
      </c>
      <c r="F315" s="172">
        <v>0</v>
      </c>
      <c r="G315" s="172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82">
        <f t="shared" si="91"/>
        <v>0</v>
      </c>
      <c r="P315" s="30"/>
    </row>
    <row r="316" spans="1:16" ht="12.75">
      <c r="A316" s="291"/>
      <c r="B316" s="295"/>
      <c r="C316" s="164" t="s">
        <v>89</v>
      </c>
      <c r="D316" s="172">
        <f>'9 средства по кодам'!H784</f>
        <v>642</v>
      </c>
      <c r="E316" s="172">
        <f>'9 средства по кодам'!I784</f>
        <v>641.229</v>
      </c>
      <c r="F316" s="172">
        <v>642</v>
      </c>
      <c r="G316" s="172">
        <v>0</v>
      </c>
      <c r="H316" s="28">
        <v>995.96</v>
      </c>
      <c r="I316" s="28">
        <v>0</v>
      </c>
      <c r="J316" s="28">
        <v>996.36</v>
      </c>
      <c r="K316" s="28">
        <v>714.10796</v>
      </c>
      <c r="L316" s="28">
        <v>996.36</v>
      </c>
      <c r="M316" s="28">
        <v>916.54956</v>
      </c>
      <c r="N316" s="28">
        <v>635.2</v>
      </c>
      <c r="O316" s="82">
        <f t="shared" si="91"/>
        <v>635.2</v>
      </c>
      <c r="P316" s="30"/>
    </row>
    <row r="317" spans="1:16" ht="12.75">
      <c r="A317" s="291"/>
      <c r="B317" s="295"/>
      <c r="C317" s="164" t="s">
        <v>30</v>
      </c>
      <c r="D317" s="172">
        <v>0</v>
      </c>
      <c r="E317" s="172">
        <v>0</v>
      </c>
      <c r="F317" s="172">
        <v>0</v>
      </c>
      <c r="G317" s="172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82">
        <f t="shared" si="91"/>
        <v>0</v>
      </c>
      <c r="P317" s="30"/>
    </row>
    <row r="318" spans="1:16" ht="11.25" customHeight="1">
      <c r="A318" s="291"/>
      <c r="B318" s="295"/>
      <c r="C318" s="164" t="s">
        <v>90</v>
      </c>
      <c r="D318" s="169">
        <v>0</v>
      </c>
      <c r="E318" s="169">
        <v>0</v>
      </c>
      <c r="F318" s="169">
        <v>0</v>
      </c>
      <c r="G318" s="169">
        <v>0</v>
      </c>
      <c r="H318" s="159">
        <v>0</v>
      </c>
      <c r="I318" s="159">
        <v>0</v>
      </c>
      <c r="J318" s="159">
        <v>0</v>
      </c>
      <c r="K318" s="159">
        <v>0</v>
      </c>
      <c r="L318" s="159">
        <v>0</v>
      </c>
      <c r="M318" s="159">
        <v>0</v>
      </c>
      <c r="N318" s="159">
        <v>0</v>
      </c>
      <c r="O318" s="82">
        <f t="shared" si="91"/>
        <v>0</v>
      </c>
      <c r="P318" s="30"/>
    </row>
    <row r="319" spans="1:16" ht="22.5" customHeight="1">
      <c r="A319" s="291"/>
      <c r="B319" s="295"/>
      <c r="C319" s="164" t="s">
        <v>36</v>
      </c>
      <c r="D319" s="169">
        <v>0</v>
      </c>
      <c r="E319" s="169">
        <v>0</v>
      </c>
      <c r="F319" s="169">
        <v>0</v>
      </c>
      <c r="G319" s="169">
        <v>0</v>
      </c>
      <c r="H319" s="159">
        <v>0</v>
      </c>
      <c r="I319" s="159">
        <v>0</v>
      </c>
      <c r="J319" s="159">
        <v>0</v>
      </c>
      <c r="K319" s="159">
        <v>0</v>
      </c>
      <c r="L319" s="159">
        <v>0</v>
      </c>
      <c r="M319" s="159">
        <v>0</v>
      </c>
      <c r="N319" s="159">
        <v>0</v>
      </c>
      <c r="O319" s="82">
        <f t="shared" si="91"/>
        <v>0</v>
      </c>
      <c r="P319" s="30"/>
    </row>
    <row r="320" spans="1:16" ht="12.75">
      <c r="A320" s="292"/>
      <c r="B320" s="296"/>
      <c r="C320" s="164" t="s">
        <v>91</v>
      </c>
      <c r="D320" s="169">
        <v>0</v>
      </c>
      <c r="E320" s="169">
        <v>0</v>
      </c>
      <c r="F320" s="169">
        <v>0</v>
      </c>
      <c r="G320" s="169">
        <v>0</v>
      </c>
      <c r="H320" s="159">
        <v>0</v>
      </c>
      <c r="I320" s="159">
        <v>0</v>
      </c>
      <c r="J320" s="159">
        <v>0</v>
      </c>
      <c r="K320" s="159">
        <v>0</v>
      </c>
      <c r="L320" s="159">
        <v>0</v>
      </c>
      <c r="M320" s="159">
        <v>0</v>
      </c>
      <c r="N320" s="159">
        <v>0</v>
      </c>
      <c r="O320" s="82">
        <f t="shared" si="91"/>
        <v>0</v>
      </c>
      <c r="P320" s="30"/>
    </row>
    <row r="321" spans="1:16" ht="17.25" customHeight="1">
      <c r="A321" s="290" t="s">
        <v>168</v>
      </c>
      <c r="B321" s="294" t="s">
        <v>835</v>
      </c>
      <c r="C321" s="162" t="s">
        <v>87</v>
      </c>
      <c r="D321" s="29">
        <f>SUM(D323:D328)</f>
        <v>4283.9</v>
      </c>
      <c r="E321" s="29">
        <f>SUM(E323:E328)</f>
        <v>4283.9</v>
      </c>
      <c r="F321" s="170">
        <f aca="true" t="shared" si="104" ref="F321:N321">SUM(F323:F328)</f>
        <v>4339.4</v>
      </c>
      <c r="G321" s="170">
        <f t="shared" si="104"/>
        <v>880.50284</v>
      </c>
      <c r="H321" s="29">
        <f t="shared" si="104"/>
        <v>4793.1</v>
      </c>
      <c r="I321" s="29">
        <f t="shared" si="104"/>
        <v>2133.17151</v>
      </c>
      <c r="J321" s="29">
        <f t="shared" si="104"/>
        <v>4827.2</v>
      </c>
      <c r="K321" s="29">
        <f t="shared" si="104"/>
        <v>3356.79971</v>
      </c>
      <c r="L321" s="29">
        <f t="shared" si="104"/>
        <v>4816.8</v>
      </c>
      <c r="M321" s="29">
        <f t="shared" si="104"/>
        <v>4816.8</v>
      </c>
      <c r="N321" s="29">
        <f t="shared" si="104"/>
        <v>5217</v>
      </c>
      <c r="O321" s="82">
        <f t="shared" si="91"/>
        <v>5217</v>
      </c>
      <c r="P321" s="30"/>
    </row>
    <row r="322" spans="1:16" ht="12.75">
      <c r="A322" s="291"/>
      <c r="B322" s="295"/>
      <c r="C322" s="163" t="s">
        <v>88</v>
      </c>
      <c r="D322" s="175">
        <f>'9 средства по кодам'!H795</f>
        <v>4283.9</v>
      </c>
      <c r="E322" s="175">
        <f>'9 средства по кодам'!I795</f>
        <v>4283.9</v>
      </c>
      <c r="F322" s="175">
        <f>'9 средства по кодам'!J795</f>
        <v>4339.4</v>
      </c>
      <c r="G322" s="175">
        <f>'9 средства по кодам'!K795</f>
        <v>880.5028399999999</v>
      </c>
      <c r="H322" s="175">
        <f>'9 средства по кодам'!L795</f>
        <v>4793.1</v>
      </c>
      <c r="I322" s="175">
        <f>'9 средства по кодам'!M795</f>
        <v>2133.1715099999997</v>
      </c>
      <c r="J322" s="175">
        <f>'9 средства по кодам'!N795</f>
        <v>4827.2</v>
      </c>
      <c r="K322" s="175">
        <f>'9 средства по кодам'!O795</f>
        <v>3356.79971</v>
      </c>
      <c r="L322" s="175">
        <f>'9 средства по кодам'!P795</f>
        <v>4816.8</v>
      </c>
      <c r="M322" s="175">
        <f>'9 средства по кодам'!Q795</f>
        <v>4816.8</v>
      </c>
      <c r="N322" s="175">
        <f>'9 средства по кодам'!R795</f>
        <v>5217</v>
      </c>
      <c r="O322" s="175">
        <f>'9 средства по кодам'!S795</f>
        <v>5217</v>
      </c>
      <c r="P322" s="30"/>
    </row>
    <row r="323" spans="1:16" ht="12.75">
      <c r="A323" s="291"/>
      <c r="B323" s="295"/>
      <c r="C323" s="164" t="s">
        <v>8</v>
      </c>
      <c r="D323" s="169">
        <v>0</v>
      </c>
      <c r="E323" s="169">
        <v>0</v>
      </c>
      <c r="F323" s="169">
        <v>0</v>
      </c>
      <c r="G323" s="169">
        <v>0</v>
      </c>
      <c r="H323" s="159">
        <v>0</v>
      </c>
      <c r="I323" s="159">
        <v>0</v>
      </c>
      <c r="J323" s="159">
        <v>0</v>
      </c>
      <c r="K323" s="159">
        <v>0</v>
      </c>
      <c r="L323" s="159">
        <v>0</v>
      </c>
      <c r="M323" s="159">
        <v>0</v>
      </c>
      <c r="N323" s="159">
        <v>0</v>
      </c>
      <c r="O323" s="82">
        <f t="shared" si="91"/>
        <v>0</v>
      </c>
      <c r="P323" s="30"/>
    </row>
    <row r="324" spans="1:16" ht="12.75">
      <c r="A324" s="291"/>
      <c r="B324" s="295"/>
      <c r="C324" s="164" t="s">
        <v>89</v>
      </c>
      <c r="D324" s="172">
        <f>'9 средства по кодам'!H795</f>
        <v>4283.9</v>
      </c>
      <c r="E324" s="172">
        <f>'9 средства по кодам'!I795</f>
        <v>4283.9</v>
      </c>
      <c r="F324" s="172">
        <v>4339.4</v>
      </c>
      <c r="G324" s="172">
        <v>880.50284</v>
      </c>
      <c r="H324" s="28">
        <v>4793.1</v>
      </c>
      <c r="I324" s="28">
        <v>2133.17151</v>
      </c>
      <c r="J324" s="28">
        <v>4827.2</v>
      </c>
      <c r="K324" s="28">
        <v>3356.79971</v>
      </c>
      <c r="L324" s="28">
        <v>4816.8</v>
      </c>
      <c r="M324" s="28">
        <v>4816.8</v>
      </c>
      <c r="N324" s="28">
        <v>5217</v>
      </c>
      <c r="O324" s="82">
        <f t="shared" si="91"/>
        <v>5217</v>
      </c>
      <c r="P324" s="30"/>
    </row>
    <row r="325" spans="1:16" ht="12.75">
      <c r="A325" s="291"/>
      <c r="B325" s="295"/>
      <c r="C325" s="164" t="s">
        <v>30</v>
      </c>
      <c r="D325" s="169">
        <v>0</v>
      </c>
      <c r="E325" s="169">
        <v>0</v>
      </c>
      <c r="F325" s="169">
        <v>0</v>
      </c>
      <c r="G325" s="169">
        <v>0</v>
      </c>
      <c r="H325" s="159">
        <v>0</v>
      </c>
      <c r="I325" s="159">
        <v>0</v>
      </c>
      <c r="J325" s="159">
        <v>0</v>
      </c>
      <c r="K325" s="159">
        <v>0</v>
      </c>
      <c r="L325" s="159">
        <v>0</v>
      </c>
      <c r="M325" s="159">
        <v>0</v>
      </c>
      <c r="N325" s="159">
        <v>0</v>
      </c>
      <c r="O325" s="82">
        <f t="shared" si="91"/>
        <v>0</v>
      </c>
      <c r="P325" s="30"/>
    </row>
    <row r="326" spans="1:16" ht="12" customHeight="1">
      <c r="A326" s="291"/>
      <c r="B326" s="295"/>
      <c r="C326" s="164" t="s">
        <v>90</v>
      </c>
      <c r="D326" s="169">
        <v>0</v>
      </c>
      <c r="E326" s="169">
        <v>0</v>
      </c>
      <c r="F326" s="169">
        <v>0</v>
      </c>
      <c r="G326" s="169">
        <v>0</v>
      </c>
      <c r="H326" s="159">
        <v>0</v>
      </c>
      <c r="I326" s="159">
        <v>0</v>
      </c>
      <c r="J326" s="159">
        <v>0</v>
      </c>
      <c r="K326" s="159">
        <v>0</v>
      </c>
      <c r="L326" s="159">
        <v>0</v>
      </c>
      <c r="M326" s="159">
        <v>0</v>
      </c>
      <c r="N326" s="159">
        <v>0</v>
      </c>
      <c r="O326" s="82">
        <f t="shared" si="91"/>
        <v>0</v>
      </c>
      <c r="P326" s="30"/>
    </row>
    <row r="327" spans="1:16" ht="22.5">
      <c r="A327" s="291"/>
      <c r="B327" s="295"/>
      <c r="C327" s="164" t="s">
        <v>36</v>
      </c>
      <c r="D327" s="169">
        <v>0</v>
      </c>
      <c r="E327" s="169">
        <v>0</v>
      </c>
      <c r="F327" s="169">
        <v>0</v>
      </c>
      <c r="G327" s="169">
        <v>0</v>
      </c>
      <c r="H327" s="159">
        <v>0</v>
      </c>
      <c r="I327" s="159">
        <v>0</v>
      </c>
      <c r="J327" s="159">
        <v>0</v>
      </c>
      <c r="K327" s="159">
        <v>0</v>
      </c>
      <c r="L327" s="159">
        <v>0</v>
      </c>
      <c r="M327" s="159">
        <v>0</v>
      </c>
      <c r="N327" s="159">
        <v>0</v>
      </c>
      <c r="O327" s="82">
        <f t="shared" si="91"/>
        <v>0</v>
      </c>
      <c r="P327" s="30"/>
    </row>
    <row r="328" spans="1:16" ht="12.75">
      <c r="A328" s="292"/>
      <c r="B328" s="296"/>
      <c r="C328" s="164" t="s">
        <v>91</v>
      </c>
      <c r="D328" s="169">
        <v>0</v>
      </c>
      <c r="E328" s="169">
        <v>0</v>
      </c>
      <c r="F328" s="169">
        <v>0</v>
      </c>
      <c r="G328" s="169">
        <v>0</v>
      </c>
      <c r="H328" s="159">
        <v>0</v>
      </c>
      <c r="I328" s="159">
        <v>0</v>
      </c>
      <c r="J328" s="159">
        <v>0</v>
      </c>
      <c r="K328" s="159">
        <v>0</v>
      </c>
      <c r="L328" s="159">
        <v>0</v>
      </c>
      <c r="M328" s="159">
        <v>0</v>
      </c>
      <c r="N328" s="159">
        <v>0</v>
      </c>
      <c r="O328" s="82">
        <f t="shared" si="91"/>
        <v>0</v>
      </c>
      <c r="P328" s="30"/>
    </row>
    <row r="329" spans="1:16" ht="12.75">
      <c r="A329" s="303" t="s">
        <v>32</v>
      </c>
      <c r="B329" s="306" t="s">
        <v>855</v>
      </c>
      <c r="C329" s="164" t="s">
        <v>87</v>
      </c>
      <c r="D329" s="29">
        <f>SUM(D331:D336)</f>
        <v>3666.7</v>
      </c>
      <c r="E329" s="29">
        <f>SUM(E331:E336)</f>
        <v>3666.6</v>
      </c>
      <c r="F329" s="170">
        <f aca="true" t="shared" si="105" ref="F329:N329">SUM(F331:F336)</f>
        <v>160</v>
      </c>
      <c r="G329" s="170">
        <f t="shared" si="105"/>
        <v>0</v>
      </c>
      <c r="H329" s="29">
        <f t="shared" si="105"/>
        <v>3130</v>
      </c>
      <c r="I329" s="29">
        <f t="shared" si="105"/>
        <v>0</v>
      </c>
      <c r="J329" s="29">
        <f t="shared" si="105"/>
        <v>3130</v>
      </c>
      <c r="K329" s="29">
        <f t="shared" si="105"/>
        <v>0</v>
      </c>
      <c r="L329" s="29">
        <f t="shared" si="105"/>
        <v>1800</v>
      </c>
      <c r="M329" s="29">
        <f t="shared" si="105"/>
        <v>1800</v>
      </c>
      <c r="N329" s="29">
        <f t="shared" si="105"/>
        <v>160</v>
      </c>
      <c r="O329" s="82">
        <f t="shared" si="91"/>
        <v>160</v>
      </c>
      <c r="P329" s="30"/>
    </row>
    <row r="330" spans="1:16" ht="12.75">
      <c r="A330" s="304"/>
      <c r="B330" s="307"/>
      <c r="C330" s="163" t="s">
        <v>88</v>
      </c>
      <c r="D330" s="175">
        <f>'9 средства по кодам'!H803</f>
        <v>3666.66</v>
      </c>
      <c r="E330" s="175">
        <f>'9 средства по кодам'!I803</f>
        <v>3666.6</v>
      </c>
      <c r="F330" s="175">
        <f>'9 средства по кодам'!J803</f>
        <v>160</v>
      </c>
      <c r="G330" s="175">
        <f>'9 средства по кодам'!K803</f>
        <v>0</v>
      </c>
      <c r="H330" s="175">
        <f>'9 средства по кодам'!L803</f>
        <v>3130</v>
      </c>
      <c r="I330" s="175">
        <f>'9 средства по кодам'!M803</f>
        <v>0</v>
      </c>
      <c r="J330" s="175">
        <f>'9 средства по кодам'!N803</f>
        <v>3130</v>
      </c>
      <c r="K330" s="175">
        <f>'9 средства по кодам'!O803</f>
        <v>0</v>
      </c>
      <c r="L330" s="175">
        <f>'9 средства по кодам'!P803</f>
        <v>1800</v>
      </c>
      <c r="M330" s="175">
        <f>'9 средства по кодам'!Q803</f>
        <v>1800</v>
      </c>
      <c r="N330" s="175">
        <f>'9 средства по кодам'!R803</f>
        <v>160</v>
      </c>
      <c r="O330" s="175">
        <f>'9 средства по кодам'!S803</f>
        <v>160</v>
      </c>
      <c r="P330" s="30"/>
    </row>
    <row r="331" spans="1:16" ht="12.75">
      <c r="A331" s="304"/>
      <c r="B331" s="307"/>
      <c r="C331" s="164" t="s">
        <v>8</v>
      </c>
      <c r="D331" s="29">
        <f>D339</f>
        <v>0</v>
      </c>
      <c r="E331" s="29">
        <f aca="true" t="shared" si="106" ref="E331:N331">E339</f>
        <v>0</v>
      </c>
      <c r="F331" s="170">
        <f t="shared" si="106"/>
        <v>0</v>
      </c>
      <c r="G331" s="170">
        <f t="shared" si="106"/>
        <v>0</v>
      </c>
      <c r="H331" s="29">
        <f t="shared" si="106"/>
        <v>0</v>
      </c>
      <c r="I331" s="29">
        <f t="shared" si="106"/>
        <v>0</v>
      </c>
      <c r="J331" s="29">
        <f t="shared" si="106"/>
        <v>0</v>
      </c>
      <c r="K331" s="29">
        <f t="shared" si="106"/>
        <v>0</v>
      </c>
      <c r="L331" s="29">
        <f t="shared" si="106"/>
        <v>0</v>
      </c>
      <c r="M331" s="29">
        <f t="shared" si="106"/>
        <v>0</v>
      </c>
      <c r="N331" s="29">
        <f t="shared" si="106"/>
        <v>0</v>
      </c>
      <c r="O331" s="82">
        <f t="shared" si="91"/>
        <v>0</v>
      </c>
      <c r="P331" s="30"/>
    </row>
    <row r="332" spans="1:16" ht="12.75">
      <c r="A332" s="304"/>
      <c r="B332" s="307"/>
      <c r="C332" s="164" t="s">
        <v>89</v>
      </c>
      <c r="D332" s="29">
        <f aca="true" t="shared" si="107" ref="D332:N336">D340</f>
        <v>3300</v>
      </c>
      <c r="E332" s="29">
        <f t="shared" si="107"/>
        <v>3299.94</v>
      </c>
      <c r="F332" s="170">
        <f t="shared" si="107"/>
        <v>0</v>
      </c>
      <c r="G332" s="170">
        <f t="shared" si="107"/>
        <v>0</v>
      </c>
      <c r="H332" s="29">
        <f t="shared" si="107"/>
        <v>2700</v>
      </c>
      <c r="I332" s="29">
        <f t="shared" si="107"/>
        <v>0</v>
      </c>
      <c r="J332" s="29">
        <f t="shared" si="107"/>
        <v>2700</v>
      </c>
      <c r="K332" s="29">
        <f t="shared" si="107"/>
        <v>0</v>
      </c>
      <c r="L332" s="29">
        <f t="shared" si="107"/>
        <v>1620</v>
      </c>
      <c r="M332" s="29">
        <f t="shared" si="107"/>
        <v>1620</v>
      </c>
      <c r="N332" s="29">
        <f t="shared" si="107"/>
        <v>0</v>
      </c>
      <c r="O332" s="82">
        <f t="shared" si="91"/>
        <v>0</v>
      </c>
      <c r="P332" s="30"/>
    </row>
    <row r="333" spans="1:16" ht="12.75">
      <c r="A333" s="304"/>
      <c r="B333" s="307"/>
      <c r="C333" s="164" t="s">
        <v>30</v>
      </c>
      <c r="D333" s="29">
        <f t="shared" si="107"/>
        <v>366.7</v>
      </c>
      <c r="E333" s="29">
        <f t="shared" si="107"/>
        <v>366.66</v>
      </c>
      <c r="F333" s="170">
        <f t="shared" si="107"/>
        <v>160</v>
      </c>
      <c r="G333" s="170">
        <f t="shared" si="107"/>
        <v>0</v>
      </c>
      <c r="H333" s="29">
        <f t="shared" si="107"/>
        <v>430</v>
      </c>
      <c r="I333" s="29">
        <f t="shared" si="107"/>
        <v>0</v>
      </c>
      <c r="J333" s="29">
        <f t="shared" si="107"/>
        <v>430</v>
      </c>
      <c r="K333" s="29">
        <f t="shared" si="107"/>
        <v>0</v>
      </c>
      <c r="L333" s="29">
        <f t="shared" si="107"/>
        <v>180</v>
      </c>
      <c r="M333" s="29">
        <f t="shared" si="107"/>
        <v>180</v>
      </c>
      <c r="N333" s="29">
        <f t="shared" si="107"/>
        <v>160</v>
      </c>
      <c r="O333" s="82">
        <f t="shared" si="91"/>
        <v>160</v>
      </c>
      <c r="P333" s="30"/>
    </row>
    <row r="334" spans="1:16" ht="12.75" customHeight="1">
      <c r="A334" s="304"/>
      <c r="B334" s="307"/>
      <c r="C334" s="164" t="s">
        <v>90</v>
      </c>
      <c r="D334" s="29">
        <f t="shared" si="107"/>
        <v>0</v>
      </c>
      <c r="E334" s="29">
        <f t="shared" si="107"/>
        <v>0</v>
      </c>
      <c r="F334" s="170">
        <f t="shared" si="107"/>
        <v>0</v>
      </c>
      <c r="G334" s="170">
        <f t="shared" si="107"/>
        <v>0</v>
      </c>
      <c r="H334" s="29">
        <f t="shared" si="107"/>
        <v>0</v>
      </c>
      <c r="I334" s="29">
        <f t="shared" si="107"/>
        <v>0</v>
      </c>
      <c r="J334" s="29">
        <f t="shared" si="107"/>
        <v>0</v>
      </c>
      <c r="K334" s="29">
        <f t="shared" si="107"/>
        <v>0</v>
      </c>
      <c r="L334" s="29">
        <f t="shared" si="107"/>
        <v>0</v>
      </c>
      <c r="M334" s="29">
        <f t="shared" si="107"/>
        <v>0</v>
      </c>
      <c r="N334" s="29">
        <f t="shared" si="107"/>
        <v>0</v>
      </c>
      <c r="O334" s="82">
        <f t="shared" si="91"/>
        <v>0</v>
      </c>
      <c r="P334" s="30"/>
    </row>
    <row r="335" spans="1:16" ht="22.5">
      <c r="A335" s="304"/>
      <c r="B335" s="307"/>
      <c r="C335" s="164" t="s">
        <v>36</v>
      </c>
      <c r="D335" s="29">
        <f t="shared" si="107"/>
        <v>0</v>
      </c>
      <c r="E335" s="29">
        <f t="shared" si="107"/>
        <v>0</v>
      </c>
      <c r="F335" s="170">
        <f t="shared" si="107"/>
        <v>0</v>
      </c>
      <c r="G335" s="170">
        <f t="shared" si="107"/>
        <v>0</v>
      </c>
      <c r="H335" s="29">
        <f t="shared" si="107"/>
        <v>0</v>
      </c>
      <c r="I335" s="29">
        <f t="shared" si="107"/>
        <v>0</v>
      </c>
      <c r="J335" s="29">
        <f t="shared" si="107"/>
        <v>0</v>
      </c>
      <c r="K335" s="29">
        <f t="shared" si="107"/>
        <v>0</v>
      </c>
      <c r="L335" s="29">
        <f t="shared" si="107"/>
        <v>0</v>
      </c>
      <c r="M335" s="29">
        <f t="shared" si="107"/>
        <v>0</v>
      </c>
      <c r="N335" s="29">
        <f t="shared" si="107"/>
        <v>0</v>
      </c>
      <c r="O335" s="82">
        <f t="shared" si="91"/>
        <v>0</v>
      </c>
      <c r="P335" s="30"/>
    </row>
    <row r="336" spans="1:16" ht="12.75">
      <c r="A336" s="305"/>
      <c r="B336" s="308"/>
      <c r="C336" s="164" t="s">
        <v>91</v>
      </c>
      <c r="D336" s="29">
        <f t="shared" si="107"/>
        <v>0</v>
      </c>
      <c r="E336" s="29">
        <f t="shared" si="107"/>
        <v>0</v>
      </c>
      <c r="F336" s="170">
        <f t="shared" si="107"/>
        <v>0</v>
      </c>
      <c r="G336" s="170">
        <f t="shared" si="107"/>
        <v>0</v>
      </c>
      <c r="H336" s="29">
        <f t="shared" si="107"/>
        <v>0</v>
      </c>
      <c r="I336" s="29">
        <f t="shared" si="107"/>
        <v>0</v>
      </c>
      <c r="J336" s="29">
        <f t="shared" si="107"/>
        <v>0</v>
      </c>
      <c r="K336" s="29">
        <f t="shared" si="107"/>
        <v>0</v>
      </c>
      <c r="L336" s="29">
        <f t="shared" si="107"/>
        <v>0</v>
      </c>
      <c r="M336" s="29">
        <f t="shared" si="107"/>
        <v>0</v>
      </c>
      <c r="N336" s="29">
        <f t="shared" si="107"/>
        <v>0</v>
      </c>
      <c r="O336" s="82">
        <f t="shared" si="91"/>
        <v>0</v>
      </c>
      <c r="P336" s="30"/>
    </row>
    <row r="337" spans="1:16" ht="11.25" customHeight="1">
      <c r="A337" s="297" t="s">
        <v>66</v>
      </c>
      <c r="B337" s="294" t="s">
        <v>856</v>
      </c>
      <c r="C337" s="162" t="s">
        <v>87</v>
      </c>
      <c r="D337" s="29">
        <f>SUM(D339:D344)</f>
        <v>3666.7</v>
      </c>
      <c r="E337" s="29">
        <f>SUM(E339:E344)</f>
        <v>3666.6</v>
      </c>
      <c r="F337" s="170">
        <f aca="true" t="shared" si="108" ref="F337:N337">SUM(F339:F344)</f>
        <v>160</v>
      </c>
      <c r="G337" s="170">
        <f t="shared" si="108"/>
        <v>0</v>
      </c>
      <c r="H337" s="29">
        <f t="shared" si="108"/>
        <v>3130</v>
      </c>
      <c r="I337" s="29">
        <f t="shared" si="108"/>
        <v>0</v>
      </c>
      <c r="J337" s="29">
        <f t="shared" si="108"/>
        <v>3130</v>
      </c>
      <c r="K337" s="29">
        <f t="shared" si="108"/>
        <v>0</v>
      </c>
      <c r="L337" s="29">
        <f t="shared" si="108"/>
        <v>1800</v>
      </c>
      <c r="M337" s="29">
        <f t="shared" si="108"/>
        <v>1800</v>
      </c>
      <c r="N337" s="29">
        <f t="shared" si="108"/>
        <v>160</v>
      </c>
      <c r="O337" s="82">
        <f t="shared" si="91"/>
        <v>160</v>
      </c>
      <c r="P337" s="30"/>
    </row>
    <row r="338" spans="1:16" ht="12.75">
      <c r="A338" s="298"/>
      <c r="B338" s="295"/>
      <c r="C338" s="163" t="s">
        <v>88</v>
      </c>
      <c r="D338" s="176">
        <f>'9 средства по кодам'!H806</f>
        <v>3666.66</v>
      </c>
      <c r="E338" s="176">
        <f>'9 средства по кодам'!I806</f>
        <v>3666.6</v>
      </c>
      <c r="F338" s="176">
        <f>'9 средства по кодам'!J806</f>
        <v>160</v>
      </c>
      <c r="G338" s="176">
        <f>'9 средства по кодам'!K806</f>
        <v>0</v>
      </c>
      <c r="H338" s="176">
        <f>'9 средства по кодам'!L806</f>
        <v>3130</v>
      </c>
      <c r="I338" s="176">
        <f>'9 средства по кодам'!M806</f>
        <v>0</v>
      </c>
      <c r="J338" s="176">
        <f>'9 средства по кодам'!N806</f>
        <v>3130</v>
      </c>
      <c r="K338" s="176">
        <f>'9 средства по кодам'!O806</f>
        <v>0</v>
      </c>
      <c r="L338" s="176">
        <f>'9 средства по кодам'!P806</f>
        <v>1800</v>
      </c>
      <c r="M338" s="176">
        <f>'9 средства по кодам'!Q806</f>
        <v>1800</v>
      </c>
      <c r="N338" s="176">
        <f>'9 средства по кодам'!R806</f>
        <v>160</v>
      </c>
      <c r="O338" s="176">
        <f>'9 средства по кодам'!S806</f>
        <v>160</v>
      </c>
      <c r="P338" s="30"/>
    </row>
    <row r="339" spans="1:16" ht="12.75">
      <c r="A339" s="298"/>
      <c r="B339" s="295"/>
      <c r="C339" s="164" t="s">
        <v>8</v>
      </c>
      <c r="D339" s="172">
        <v>0</v>
      </c>
      <c r="E339" s="172">
        <v>0</v>
      </c>
      <c r="F339" s="172">
        <v>0</v>
      </c>
      <c r="G339" s="172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82">
        <f t="shared" si="91"/>
        <v>0</v>
      </c>
      <c r="P339" s="30"/>
    </row>
    <row r="340" spans="1:16" ht="12.75">
      <c r="A340" s="298"/>
      <c r="B340" s="295"/>
      <c r="C340" s="164" t="s">
        <v>89</v>
      </c>
      <c r="D340" s="172">
        <v>3300</v>
      </c>
      <c r="E340" s="172">
        <v>3299.94</v>
      </c>
      <c r="F340" s="172">
        <v>0</v>
      </c>
      <c r="G340" s="172">
        <v>0</v>
      </c>
      <c r="H340" s="28">
        <v>2700</v>
      </c>
      <c r="I340" s="28">
        <v>0</v>
      </c>
      <c r="J340" s="28">
        <v>2700</v>
      </c>
      <c r="K340" s="28">
        <v>0</v>
      </c>
      <c r="L340" s="28">
        <v>1620</v>
      </c>
      <c r="M340" s="28">
        <v>1620</v>
      </c>
      <c r="N340" s="28">
        <v>0</v>
      </c>
      <c r="O340" s="82">
        <f t="shared" si="91"/>
        <v>0</v>
      </c>
      <c r="P340" s="30"/>
    </row>
    <row r="341" spans="1:16" ht="12.75">
      <c r="A341" s="298"/>
      <c r="B341" s="295"/>
      <c r="C341" s="164" t="s">
        <v>30</v>
      </c>
      <c r="D341" s="172">
        <v>366.7</v>
      </c>
      <c r="E341" s="172">
        <v>366.66</v>
      </c>
      <c r="F341" s="172">
        <v>160</v>
      </c>
      <c r="G341" s="172">
        <v>0</v>
      </c>
      <c r="H341" s="28">
        <v>430</v>
      </c>
      <c r="I341" s="28">
        <v>0</v>
      </c>
      <c r="J341" s="28">
        <v>430</v>
      </c>
      <c r="K341" s="28">
        <v>0</v>
      </c>
      <c r="L341" s="28">
        <v>180</v>
      </c>
      <c r="M341" s="28">
        <v>180</v>
      </c>
      <c r="N341" s="28">
        <v>160</v>
      </c>
      <c r="O341" s="82">
        <f t="shared" si="91"/>
        <v>160</v>
      </c>
      <c r="P341" s="30"/>
    </row>
    <row r="342" spans="1:16" ht="15.75" customHeight="1">
      <c r="A342" s="298"/>
      <c r="B342" s="295"/>
      <c r="C342" s="164" t="s">
        <v>90</v>
      </c>
      <c r="D342" s="169">
        <v>0</v>
      </c>
      <c r="E342" s="169">
        <v>0</v>
      </c>
      <c r="F342" s="169">
        <v>0</v>
      </c>
      <c r="G342" s="169">
        <v>0</v>
      </c>
      <c r="H342" s="159">
        <v>0</v>
      </c>
      <c r="I342" s="159">
        <v>0</v>
      </c>
      <c r="J342" s="159">
        <v>0</v>
      </c>
      <c r="K342" s="159">
        <v>0</v>
      </c>
      <c r="L342" s="159">
        <v>0</v>
      </c>
      <c r="M342" s="159">
        <v>0</v>
      </c>
      <c r="N342" s="159">
        <v>0</v>
      </c>
      <c r="O342" s="82">
        <f t="shared" si="91"/>
        <v>0</v>
      </c>
      <c r="P342" s="30"/>
    </row>
    <row r="343" spans="1:16" ht="22.5">
      <c r="A343" s="298"/>
      <c r="B343" s="295"/>
      <c r="C343" s="164" t="s">
        <v>36</v>
      </c>
      <c r="D343" s="169">
        <v>0</v>
      </c>
      <c r="E343" s="169">
        <v>0</v>
      </c>
      <c r="F343" s="169">
        <v>0</v>
      </c>
      <c r="G343" s="169">
        <v>0</v>
      </c>
      <c r="H343" s="159">
        <v>0</v>
      </c>
      <c r="I343" s="159">
        <v>0</v>
      </c>
      <c r="J343" s="159">
        <v>0</v>
      </c>
      <c r="K343" s="159">
        <v>0</v>
      </c>
      <c r="L343" s="159">
        <v>0</v>
      </c>
      <c r="M343" s="159">
        <v>0</v>
      </c>
      <c r="N343" s="159">
        <v>0</v>
      </c>
      <c r="O343" s="82">
        <f t="shared" si="91"/>
        <v>0</v>
      </c>
      <c r="P343" s="30"/>
    </row>
    <row r="344" spans="1:16" ht="12.75">
      <c r="A344" s="299"/>
      <c r="B344" s="296"/>
      <c r="C344" s="164" t="s">
        <v>91</v>
      </c>
      <c r="D344" s="169">
        <v>0</v>
      </c>
      <c r="E344" s="169">
        <v>0</v>
      </c>
      <c r="F344" s="169">
        <v>0</v>
      </c>
      <c r="G344" s="169">
        <v>0</v>
      </c>
      <c r="H344" s="159">
        <v>0</v>
      </c>
      <c r="I344" s="159">
        <v>0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82">
        <f t="shared" si="91"/>
        <v>0</v>
      </c>
      <c r="P344" s="30"/>
    </row>
    <row r="345" spans="1:16" ht="12.75">
      <c r="A345" s="303" t="s">
        <v>32</v>
      </c>
      <c r="B345" s="306" t="s">
        <v>857</v>
      </c>
      <c r="C345" s="162" t="s">
        <v>87</v>
      </c>
      <c r="D345" s="29">
        <f>SUM(D347:D352)</f>
        <v>88867.06800000001</v>
      </c>
      <c r="E345" s="29">
        <f aca="true" t="shared" si="109" ref="E345:N345">SUM(E347:E352)</f>
        <v>88781.668</v>
      </c>
      <c r="F345" s="170">
        <f t="shared" si="109"/>
        <v>91217.20000000001</v>
      </c>
      <c r="G345" s="170">
        <f t="shared" si="109"/>
        <v>17810.87658</v>
      </c>
      <c r="H345" s="29">
        <f t="shared" si="109"/>
        <v>97215.8</v>
      </c>
      <c r="I345" s="29">
        <f t="shared" si="109"/>
        <v>41683.02977</v>
      </c>
      <c r="J345" s="29">
        <f t="shared" si="109"/>
        <v>102683.2</v>
      </c>
      <c r="K345" s="29">
        <f t="shared" si="109"/>
        <v>80394.29885</v>
      </c>
      <c r="L345" s="29">
        <f t="shared" si="109"/>
        <v>110915.60371</v>
      </c>
      <c r="M345" s="29">
        <f t="shared" si="109"/>
        <v>110864.29334999999</v>
      </c>
      <c r="N345" s="29">
        <f t="shared" si="109"/>
        <v>93551.90000000001</v>
      </c>
      <c r="O345" s="82">
        <f aca="true" t="shared" si="110" ref="O345:O408">N345</f>
        <v>93551.90000000001</v>
      </c>
      <c r="P345" s="30"/>
    </row>
    <row r="346" spans="1:16" ht="12.75">
      <c r="A346" s="304"/>
      <c r="B346" s="307"/>
      <c r="C346" s="163" t="s">
        <v>88</v>
      </c>
      <c r="D346" s="176">
        <f>'9 средства по кодам'!H818</f>
        <v>88867.068</v>
      </c>
      <c r="E346" s="176">
        <f>'9 средства по кодам'!I818</f>
        <v>88781.668</v>
      </c>
      <c r="F346" s="176">
        <f>'9 средства по кодам'!J818</f>
        <v>91217.20000000001</v>
      </c>
      <c r="G346" s="176">
        <f>'9 средства по кодам'!K818</f>
        <v>17810.87658</v>
      </c>
      <c r="H346" s="176">
        <f>'9 средства по кодам'!L818</f>
        <v>97215.8</v>
      </c>
      <c r="I346" s="176">
        <f>'9 средства по кодам'!M818</f>
        <v>41683.02977</v>
      </c>
      <c r="J346" s="176">
        <f>'9 средства по кодам'!N818</f>
        <v>102683.2</v>
      </c>
      <c r="K346" s="176">
        <f>'9 средства по кодам'!O818</f>
        <v>80394.24885</v>
      </c>
      <c r="L346" s="176">
        <f>'9 средства по кодам'!P818</f>
        <v>110915.60371000001</v>
      </c>
      <c r="M346" s="176">
        <f>'9 средства по кодам'!Q818</f>
        <v>110864.29335</v>
      </c>
      <c r="N346" s="176">
        <f>'9 средства по кодам'!R818</f>
        <v>93551.90000000001</v>
      </c>
      <c r="O346" s="176">
        <f>'9 средства по кодам'!S818</f>
        <v>93551.90000000001</v>
      </c>
      <c r="P346" s="30"/>
    </row>
    <row r="347" spans="1:16" ht="12.75">
      <c r="A347" s="304"/>
      <c r="B347" s="307"/>
      <c r="C347" s="162" t="s">
        <v>8</v>
      </c>
      <c r="D347" s="29">
        <f aca="true" t="shared" si="111" ref="D347:E349">D355+D363+D371</f>
        <v>0</v>
      </c>
      <c r="E347" s="29">
        <f t="shared" si="111"/>
        <v>0</v>
      </c>
      <c r="F347" s="170">
        <f aca="true" t="shared" si="112" ref="F347:N348">F355+F363+F371</f>
        <v>0</v>
      </c>
      <c r="G347" s="170">
        <f t="shared" si="112"/>
        <v>0</v>
      </c>
      <c r="H347" s="29">
        <f t="shared" si="112"/>
        <v>0</v>
      </c>
      <c r="I347" s="29">
        <f t="shared" si="112"/>
        <v>0</v>
      </c>
      <c r="J347" s="29">
        <f t="shared" si="112"/>
        <v>0</v>
      </c>
      <c r="K347" s="29">
        <f t="shared" si="112"/>
        <v>0</v>
      </c>
      <c r="L347" s="29">
        <f t="shared" si="112"/>
        <v>0</v>
      </c>
      <c r="M347" s="29">
        <f t="shared" si="112"/>
        <v>0</v>
      </c>
      <c r="N347" s="29">
        <f t="shared" si="112"/>
        <v>0</v>
      </c>
      <c r="O347" s="82">
        <f t="shared" si="110"/>
        <v>0</v>
      </c>
      <c r="P347" s="30"/>
    </row>
    <row r="348" spans="1:16" ht="12.75">
      <c r="A348" s="304"/>
      <c r="B348" s="307"/>
      <c r="C348" s="162" t="s">
        <v>89</v>
      </c>
      <c r="D348" s="29">
        <f t="shared" si="111"/>
        <v>20006.600000000002</v>
      </c>
      <c r="E348" s="29">
        <f t="shared" si="111"/>
        <v>20006.600000000002</v>
      </c>
      <c r="F348" s="170">
        <f t="shared" si="112"/>
        <v>20532.9</v>
      </c>
      <c r="G348" s="170">
        <f t="shared" si="112"/>
        <v>5133.3</v>
      </c>
      <c r="H348" s="29">
        <f t="shared" si="112"/>
        <v>21392.300000000003</v>
      </c>
      <c r="I348" s="29">
        <f t="shared" si="112"/>
        <v>10266.6</v>
      </c>
      <c r="J348" s="29">
        <f t="shared" si="112"/>
        <v>21392.300000000003</v>
      </c>
      <c r="K348" s="29">
        <f>K356+K364+K372</f>
        <v>16259.3</v>
      </c>
      <c r="L348" s="29">
        <f t="shared" si="112"/>
        <v>21445.5</v>
      </c>
      <c r="M348" s="29">
        <f t="shared" si="112"/>
        <v>21445.5</v>
      </c>
      <c r="N348" s="29">
        <f t="shared" si="112"/>
        <v>21463.8</v>
      </c>
      <c r="O348" s="82">
        <f t="shared" si="110"/>
        <v>21463.8</v>
      </c>
      <c r="P348" s="30"/>
    </row>
    <row r="349" spans="1:16" ht="12.75">
      <c r="A349" s="304"/>
      <c r="B349" s="307"/>
      <c r="C349" s="162" t="s">
        <v>30</v>
      </c>
      <c r="D349" s="29">
        <f t="shared" si="111"/>
        <v>68860.46800000001</v>
      </c>
      <c r="E349" s="29">
        <f t="shared" si="111"/>
        <v>68775.068</v>
      </c>
      <c r="F349" s="170">
        <f aca="true" t="shared" si="113" ref="F349:N349">F357+F365+F373</f>
        <v>70684.3</v>
      </c>
      <c r="G349" s="170">
        <f t="shared" si="113"/>
        <v>12677.576579999999</v>
      </c>
      <c r="H349" s="29">
        <f t="shared" si="113"/>
        <v>75823.5</v>
      </c>
      <c r="I349" s="29">
        <f t="shared" si="113"/>
        <v>31416.429770000002</v>
      </c>
      <c r="J349" s="29">
        <f t="shared" si="113"/>
        <v>81290.9</v>
      </c>
      <c r="K349" s="29">
        <f t="shared" si="113"/>
        <v>64134.99885</v>
      </c>
      <c r="L349" s="29">
        <f t="shared" si="113"/>
        <v>89470.10371</v>
      </c>
      <c r="M349" s="29">
        <f t="shared" si="113"/>
        <v>89418.79334999999</v>
      </c>
      <c r="N349" s="29">
        <f t="shared" si="113"/>
        <v>72088.1</v>
      </c>
      <c r="O349" s="82">
        <f t="shared" si="110"/>
        <v>72088.1</v>
      </c>
      <c r="P349" s="30"/>
    </row>
    <row r="350" spans="1:16" ht="13.5" customHeight="1">
      <c r="A350" s="304"/>
      <c r="B350" s="307"/>
      <c r="C350" s="162" t="s">
        <v>90</v>
      </c>
      <c r="D350" s="29">
        <f aca="true" t="shared" si="114" ref="D350:E352">D358+D366+D374</f>
        <v>0</v>
      </c>
      <c r="E350" s="29">
        <f t="shared" si="114"/>
        <v>0</v>
      </c>
      <c r="F350" s="170">
        <f aca="true" t="shared" si="115" ref="F350:K352">F358+F366+F374</f>
        <v>0</v>
      </c>
      <c r="G350" s="170">
        <f t="shared" si="115"/>
        <v>0</v>
      </c>
      <c r="H350" s="29">
        <f t="shared" si="115"/>
        <v>0</v>
      </c>
      <c r="I350" s="29">
        <f t="shared" si="115"/>
        <v>0</v>
      </c>
      <c r="J350" s="29">
        <f t="shared" si="115"/>
        <v>0</v>
      </c>
      <c r="K350" s="29">
        <f t="shared" si="115"/>
        <v>0</v>
      </c>
      <c r="L350" s="29">
        <f aca="true" t="shared" si="116" ref="L350:N352">L358+L366+L374</f>
        <v>0</v>
      </c>
      <c r="M350" s="29">
        <f t="shared" si="116"/>
        <v>0</v>
      </c>
      <c r="N350" s="29">
        <f t="shared" si="116"/>
        <v>0</v>
      </c>
      <c r="O350" s="82">
        <f t="shared" si="110"/>
        <v>0</v>
      </c>
      <c r="P350" s="30"/>
    </row>
    <row r="351" spans="1:16" ht="21">
      <c r="A351" s="304"/>
      <c r="B351" s="307"/>
      <c r="C351" s="162" t="s">
        <v>36</v>
      </c>
      <c r="D351" s="29">
        <f t="shared" si="114"/>
        <v>0</v>
      </c>
      <c r="E351" s="29">
        <f t="shared" si="114"/>
        <v>0</v>
      </c>
      <c r="F351" s="170">
        <f t="shared" si="115"/>
        <v>0</v>
      </c>
      <c r="G351" s="170">
        <f t="shared" si="115"/>
        <v>0</v>
      </c>
      <c r="H351" s="29">
        <f t="shared" si="115"/>
        <v>0</v>
      </c>
      <c r="I351" s="29">
        <f t="shared" si="115"/>
        <v>0</v>
      </c>
      <c r="J351" s="29">
        <f t="shared" si="115"/>
        <v>0</v>
      </c>
      <c r="K351" s="29">
        <f t="shared" si="115"/>
        <v>0</v>
      </c>
      <c r="L351" s="29">
        <f t="shared" si="116"/>
        <v>0</v>
      </c>
      <c r="M351" s="29">
        <f t="shared" si="116"/>
        <v>0</v>
      </c>
      <c r="N351" s="29">
        <f t="shared" si="116"/>
        <v>0</v>
      </c>
      <c r="O351" s="82">
        <f t="shared" si="110"/>
        <v>0</v>
      </c>
      <c r="P351" s="30"/>
    </row>
    <row r="352" spans="1:16" ht="12.75">
      <c r="A352" s="305"/>
      <c r="B352" s="308"/>
      <c r="C352" s="162" t="s">
        <v>91</v>
      </c>
      <c r="D352" s="29">
        <f t="shared" si="114"/>
        <v>0</v>
      </c>
      <c r="E352" s="29">
        <f t="shared" si="114"/>
        <v>0</v>
      </c>
      <c r="F352" s="170">
        <f t="shared" si="115"/>
        <v>0</v>
      </c>
      <c r="G352" s="170">
        <f t="shared" si="115"/>
        <v>0</v>
      </c>
      <c r="H352" s="29">
        <f t="shared" si="115"/>
        <v>0</v>
      </c>
      <c r="I352" s="29">
        <f t="shared" si="115"/>
        <v>0</v>
      </c>
      <c r="J352" s="29">
        <f t="shared" si="115"/>
        <v>0</v>
      </c>
      <c r="K352" s="29">
        <f t="shared" si="115"/>
        <v>0</v>
      </c>
      <c r="L352" s="29">
        <f t="shared" si="116"/>
        <v>0</v>
      </c>
      <c r="M352" s="29">
        <f t="shared" si="116"/>
        <v>0</v>
      </c>
      <c r="N352" s="29">
        <f t="shared" si="116"/>
        <v>0</v>
      </c>
      <c r="O352" s="82">
        <f t="shared" si="110"/>
        <v>0</v>
      </c>
      <c r="P352" s="30"/>
    </row>
    <row r="353" spans="1:16" ht="12.75">
      <c r="A353" s="313" t="s">
        <v>23</v>
      </c>
      <c r="B353" s="294" t="s">
        <v>858</v>
      </c>
      <c r="C353" s="162" t="s">
        <v>87</v>
      </c>
      <c r="D353" s="29">
        <f>SUM(D355:D360)</f>
        <v>81125</v>
      </c>
      <c r="E353" s="29">
        <f aca="true" t="shared" si="117" ref="E353:N353">SUM(E355:E360)</f>
        <v>81125</v>
      </c>
      <c r="F353" s="170">
        <f t="shared" si="117"/>
        <v>82687.6</v>
      </c>
      <c r="G353" s="170">
        <f t="shared" si="117"/>
        <v>16267.45</v>
      </c>
      <c r="H353" s="29">
        <f t="shared" si="117"/>
        <v>87826.79999999999</v>
      </c>
      <c r="I353" s="29">
        <f t="shared" si="117"/>
        <v>37485.5</v>
      </c>
      <c r="J353" s="29">
        <f t="shared" si="117"/>
        <v>93294.19999999998</v>
      </c>
      <c r="K353" s="29">
        <f t="shared" si="117"/>
        <v>73870.4</v>
      </c>
      <c r="L353" s="29">
        <f t="shared" si="117"/>
        <v>101787.6</v>
      </c>
      <c r="M353" s="29">
        <f t="shared" si="117"/>
        <v>101787.6</v>
      </c>
      <c r="N353" s="29">
        <f t="shared" si="117"/>
        <v>83618.1</v>
      </c>
      <c r="O353" s="82">
        <f t="shared" si="110"/>
        <v>83618.1</v>
      </c>
      <c r="P353" s="30"/>
    </row>
    <row r="354" spans="1:16" ht="12.75">
      <c r="A354" s="313"/>
      <c r="B354" s="295"/>
      <c r="C354" s="163" t="s">
        <v>88</v>
      </c>
      <c r="D354" s="175">
        <f>'9 средства по кодам'!H821</f>
        <v>81125</v>
      </c>
      <c r="E354" s="175">
        <f>'9 средства по кодам'!I821</f>
        <v>81125</v>
      </c>
      <c r="F354" s="175">
        <f>'9 средства по кодам'!J821</f>
        <v>82687.6</v>
      </c>
      <c r="G354" s="175">
        <f>'9 средства по кодам'!K821</f>
        <v>16267.45</v>
      </c>
      <c r="H354" s="175">
        <f>'9 средства по кодам'!L821</f>
        <v>87826.8</v>
      </c>
      <c r="I354" s="175">
        <f>'9 средства по кодам'!M821</f>
        <v>37485.5</v>
      </c>
      <c r="J354" s="175">
        <f>'9 средства по кодам'!N821</f>
        <v>93294.2</v>
      </c>
      <c r="K354" s="175">
        <f>'9 средства по кодам'!O821</f>
        <v>73870.35</v>
      </c>
      <c r="L354" s="175">
        <f>'9 средства по кодам'!P821</f>
        <v>101787.6</v>
      </c>
      <c r="M354" s="175">
        <f>'9 средства по кодам'!Q821</f>
        <v>101787.6</v>
      </c>
      <c r="N354" s="175">
        <f>'9 средства по кодам'!R821</f>
        <v>83618.1</v>
      </c>
      <c r="O354" s="175">
        <f>'9 средства по кодам'!S821</f>
        <v>83618.1</v>
      </c>
      <c r="P354" s="30"/>
    </row>
    <row r="355" spans="1:16" ht="12.75">
      <c r="A355" s="313"/>
      <c r="B355" s="295"/>
      <c r="C355" s="164" t="s">
        <v>8</v>
      </c>
      <c r="D355" s="169">
        <v>0</v>
      </c>
      <c r="E355" s="169">
        <v>0</v>
      </c>
      <c r="F355" s="169">
        <v>0</v>
      </c>
      <c r="G355" s="169">
        <v>0</v>
      </c>
      <c r="H355" s="159">
        <v>0</v>
      </c>
      <c r="I355" s="159">
        <v>0</v>
      </c>
      <c r="J355" s="159">
        <v>0</v>
      </c>
      <c r="K355" s="159">
        <v>0</v>
      </c>
      <c r="L355" s="159">
        <v>0</v>
      </c>
      <c r="M355" s="159">
        <v>0</v>
      </c>
      <c r="N355" s="159">
        <v>0</v>
      </c>
      <c r="O355" s="82">
        <f t="shared" si="110"/>
        <v>0</v>
      </c>
      <c r="P355" s="30"/>
    </row>
    <row r="356" spans="1:16" ht="12.75">
      <c r="A356" s="313"/>
      <c r="B356" s="295"/>
      <c r="C356" s="164" t="s">
        <v>89</v>
      </c>
      <c r="D356" s="172">
        <v>19946.2</v>
      </c>
      <c r="E356" s="172">
        <v>19946.2</v>
      </c>
      <c r="F356" s="172">
        <v>20532.9</v>
      </c>
      <c r="G356" s="172">
        <v>5133.3</v>
      </c>
      <c r="H356" s="28">
        <v>20532.9</v>
      </c>
      <c r="I356" s="28">
        <v>10266.6</v>
      </c>
      <c r="J356" s="28">
        <v>20532.9</v>
      </c>
      <c r="K356" s="28">
        <v>15399.9</v>
      </c>
      <c r="L356" s="28">
        <v>20532.9</v>
      </c>
      <c r="M356" s="28">
        <v>20532.9</v>
      </c>
      <c r="N356" s="28">
        <v>21463.8</v>
      </c>
      <c r="O356" s="82">
        <f t="shared" si="110"/>
        <v>21463.8</v>
      </c>
      <c r="P356" s="30"/>
    </row>
    <row r="357" spans="1:16" ht="12.75">
      <c r="A357" s="313"/>
      <c r="B357" s="295"/>
      <c r="C357" s="164" t="s">
        <v>30</v>
      </c>
      <c r="D357" s="172">
        <v>61178.8</v>
      </c>
      <c r="E357" s="172">
        <v>61178.8</v>
      </c>
      <c r="F357" s="172">
        <v>62154.7</v>
      </c>
      <c r="G357" s="172">
        <v>11134.15</v>
      </c>
      <c r="H357" s="28">
        <v>67293.9</v>
      </c>
      <c r="I357" s="28">
        <v>27218.9</v>
      </c>
      <c r="J357" s="28">
        <v>72761.29999999999</v>
      </c>
      <c r="K357" s="28">
        <v>58470.5</v>
      </c>
      <c r="L357" s="28">
        <v>81254.7</v>
      </c>
      <c r="M357" s="28">
        <v>81254.7</v>
      </c>
      <c r="N357" s="28">
        <v>62154.3</v>
      </c>
      <c r="O357" s="82">
        <f t="shared" si="110"/>
        <v>62154.3</v>
      </c>
      <c r="P357" s="30"/>
    </row>
    <row r="358" spans="1:16" ht="15.75" customHeight="1">
      <c r="A358" s="313"/>
      <c r="B358" s="295"/>
      <c r="C358" s="164" t="s">
        <v>90</v>
      </c>
      <c r="D358" s="169">
        <v>0</v>
      </c>
      <c r="E358" s="169">
        <v>0</v>
      </c>
      <c r="F358" s="169">
        <v>0</v>
      </c>
      <c r="G358" s="169">
        <v>0</v>
      </c>
      <c r="H358" s="159">
        <v>0</v>
      </c>
      <c r="I358" s="159">
        <v>0</v>
      </c>
      <c r="J358" s="159">
        <v>0</v>
      </c>
      <c r="K358" s="159">
        <v>0</v>
      </c>
      <c r="L358" s="159">
        <v>0</v>
      </c>
      <c r="M358" s="159">
        <v>0</v>
      </c>
      <c r="N358" s="159">
        <v>0</v>
      </c>
      <c r="O358" s="82">
        <f t="shared" si="110"/>
        <v>0</v>
      </c>
      <c r="P358" s="30"/>
    </row>
    <row r="359" spans="1:16" ht="22.5">
      <c r="A359" s="313"/>
      <c r="B359" s="295"/>
      <c r="C359" s="164" t="s">
        <v>36</v>
      </c>
      <c r="D359" s="169">
        <v>0</v>
      </c>
      <c r="E359" s="169">
        <v>0</v>
      </c>
      <c r="F359" s="169">
        <v>0</v>
      </c>
      <c r="G359" s="169">
        <v>0</v>
      </c>
      <c r="H359" s="159">
        <v>0</v>
      </c>
      <c r="I359" s="159">
        <v>0</v>
      </c>
      <c r="J359" s="159">
        <v>0</v>
      </c>
      <c r="K359" s="159">
        <v>0</v>
      </c>
      <c r="L359" s="159">
        <v>0</v>
      </c>
      <c r="M359" s="159">
        <v>0</v>
      </c>
      <c r="N359" s="159">
        <v>0</v>
      </c>
      <c r="O359" s="82">
        <f t="shared" si="110"/>
        <v>0</v>
      </c>
      <c r="P359" s="30"/>
    </row>
    <row r="360" spans="1:16" ht="12.75">
      <c r="A360" s="313"/>
      <c r="B360" s="296"/>
      <c r="C360" s="164" t="s">
        <v>91</v>
      </c>
      <c r="D360" s="169">
        <v>0</v>
      </c>
      <c r="E360" s="169">
        <v>0</v>
      </c>
      <c r="F360" s="169">
        <v>0</v>
      </c>
      <c r="G360" s="169">
        <v>0</v>
      </c>
      <c r="H360" s="159">
        <v>0</v>
      </c>
      <c r="I360" s="159">
        <v>0</v>
      </c>
      <c r="J360" s="159">
        <v>0</v>
      </c>
      <c r="K360" s="159">
        <v>0</v>
      </c>
      <c r="L360" s="159">
        <v>0</v>
      </c>
      <c r="M360" s="159">
        <v>0</v>
      </c>
      <c r="N360" s="159">
        <v>0</v>
      </c>
      <c r="O360" s="82">
        <f t="shared" si="110"/>
        <v>0</v>
      </c>
      <c r="P360" s="30"/>
    </row>
    <row r="361" spans="1:16" ht="12.75">
      <c r="A361" s="313" t="s">
        <v>37</v>
      </c>
      <c r="B361" s="294" t="s">
        <v>859</v>
      </c>
      <c r="C361" s="162" t="s">
        <v>87</v>
      </c>
      <c r="D361" s="29">
        <f>D363+D364+D365+D366+D367+D368</f>
        <v>13.068</v>
      </c>
      <c r="E361" s="29">
        <f aca="true" t="shared" si="118" ref="E361:N361">E363+E364+E365+E366+E367+E368</f>
        <v>13.068</v>
      </c>
      <c r="F361" s="170">
        <f t="shared" si="118"/>
        <v>250</v>
      </c>
      <c r="G361" s="170">
        <f t="shared" si="118"/>
        <v>0</v>
      </c>
      <c r="H361" s="29">
        <f t="shared" si="118"/>
        <v>250</v>
      </c>
      <c r="I361" s="29">
        <f t="shared" si="118"/>
        <v>0</v>
      </c>
      <c r="J361" s="29">
        <f t="shared" si="118"/>
        <v>250</v>
      </c>
      <c r="K361" s="29">
        <f t="shared" si="118"/>
        <v>0</v>
      </c>
      <c r="L361" s="29">
        <f t="shared" si="118"/>
        <v>0</v>
      </c>
      <c r="M361" s="29">
        <f t="shared" si="118"/>
        <v>0</v>
      </c>
      <c r="N361" s="29">
        <f t="shared" si="118"/>
        <v>250</v>
      </c>
      <c r="O361" s="82">
        <f t="shared" si="110"/>
        <v>250</v>
      </c>
      <c r="P361" s="30"/>
    </row>
    <row r="362" spans="1:16" ht="12.75">
      <c r="A362" s="313"/>
      <c r="B362" s="295"/>
      <c r="C362" s="163" t="s">
        <v>88</v>
      </c>
      <c r="D362" s="175">
        <f>'9 средства по кодам'!H833</f>
        <v>13.068</v>
      </c>
      <c r="E362" s="175">
        <f>'9 средства по кодам'!I833</f>
        <v>13.068</v>
      </c>
      <c r="F362" s="175">
        <f>'9 средства по кодам'!J833</f>
        <v>250</v>
      </c>
      <c r="G362" s="175">
        <f>'9 средства по кодам'!K833</f>
        <v>0</v>
      </c>
      <c r="H362" s="175">
        <f>'9 средства по кодам'!L833</f>
        <v>250</v>
      </c>
      <c r="I362" s="175">
        <f>'9 средства по кодам'!M833</f>
        <v>0</v>
      </c>
      <c r="J362" s="175">
        <f>'9 средства по кодам'!N833</f>
        <v>250</v>
      </c>
      <c r="K362" s="175">
        <f>'9 средства по кодам'!O833</f>
        <v>0</v>
      </c>
      <c r="L362" s="175">
        <f>'9 средства по кодам'!P833</f>
        <v>0</v>
      </c>
      <c r="M362" s="175">
        <f>'9 средства по кодам'!Q833</f>
        <v>0</v>
      </c>
      <c r="N362" s="175">
        <f>'9 средства по кодам'!R833</f>
        <v>250</v>
      </c>
      <c r="O362" s="175">
        <f>'9 средства по кодам'!S833</f>
        <v>250</v>
      </c>
      <c r="P362" s="30"/>
    </row>
    <row r="363" spans="1:16" ht="12.75">
      <c r="A363" s="313"/>
      <c r="B363" s="295"/>
      <c r="C363" s="164" t="s">
        <v>8</v>
      </c>
      <c r="D363" s="169">
        <v>0</v>
      </c>
      <c r="E363" s="169">
        <v>0</v>
      </c>
      <c r="F363" s="169">
        <v>0</v>
      </c>
      <c r="G363" s="169">
        <v>0</v>
      </c>
      <c r="H363" s="159">
        <v>0</v>
      </c>
      <c r="I363" s="159">
        <v>0</v>
      </c>
      <c r="J363" s="159">
        <v>0</v>
      </c>
      <c r="K363" s="159">
        <v>0</v>
      </c>
      <c r="L363" s="159">
        <v>0</v>
      </c>
      <c r="M363" s="159">
        <v>0</v>
      </c>
      <c r="N363" s="159">
        <v>0</v>
      </c>
      <c r="O363" s="82">
        <f t="shared" si="110"/>
        <v>0</v>
      </c>
      <c r="P363" s="30"/>
    </row>
    <row r="364" spans="1:16" ht="12.75">
      <c r="A364" s="313"/>
      <c r="B364" s="295"/>
      <c r="C364" s="164" t="s">
        <v>89</v>
      </c>
      <c r="D364" s="169">
        <v>0</v>
      </c>
      <c r="E364" s="169">
        <v>0</v>
      </c>
      <c r="F364" s="169">
        <v>0</v>
      </c>
      <c r="G364" s="169">
        <v>0</v>
      </c>
      <c r="H364" s="159">
        <v>0</v>
      </c>
      <c r="I364" s="159">
        <v>0</v>
      </c>
      <c r="J364" s="159">
        <v>0</v>
      </c>
      <c r="K364" s="159">
        <v>0</v>
      </c>
      <c r="L364" s="159">
        <v>0</v>
      </c>
      <c r="M364" s="159">
        <v>0</v>
      </c>
      <c r="N364" s="159">
        <v>0</v>
      </c>
      <c r="O364" s="82">
        <f t="shared" si="110"/>
        <v>0</v>
      </c>
      <c r="P364" s="30"/>
    </row>
    <row r="365" spans="1:16" ht="12.75">
      <c r="A365" s="313"/>
      <c r="B365" s="295"/>
      <c r="C365" s="164" t="s">
        <v>30</v>
      </c>
      <c r="D365" s="172">
        <v>13.068</v>
      </c>
      <c r="E365" s="172">
        <v>13.068</v>
      </c>
      <c r="F365" s="172">
        <v>250</v>
      </c>
      <c r="G365" s="172">
        <v>0</v>
      </c>
      <c r="H365" s="28">
        <v>250</v>
      </c>
      <c r="I365" s="28">
        <v>0</v>
      </c>
      <c r="J365" s="28">
        <v>250</v>
      </c>
      <c r="K365" s="28">
        <v>0</v>
      </c>
      <c r="L365" s="28">
        <v>0</v>
      </c>
      <c r="M365" s="28">
        <v>0</v>
      </c>
      <c r="N365" s="28">
        <v>250</v>
      </c>
      <c r="O365" s="82">
        <f t="shared" si="110"/>
        <v>250</v>
      </c>
      <c r="P365" s="30"/>
    </row>
    <row r="366" spans="1:16" ht="13.5" customHeight="1">
      <c r="A366" s="313"/>
      <c r="B366" s="295"/>
      <c r="C366" s="164" t="s">
        <v>90</v>
      </c>
      <c r="D366" s="169">
        <v>0</v>
      </c>
      <c r="E366" s="169">
        <v>0</v>
      </c>
      <c r="F366" s="169">
        <v>0</v>
      </c>
      <c r="G366" s="169">
        <v>0</v>
      </c>
      <c r="H366" s="159">
        <v>0</v>
      </c>
      <c r="I366" s="159">
        <v>0</v>
      </c>
      <c r="J366" s="159">
        <v>0</v>
      </c>
      <c r="K366" s="159">
        <v>0</v>
      </c>
      <c r="L366" s="159">
        <v>0</v>
      </c>
      <c r="M366" s="159">
        <v>0</v>
      </c>
      <c r="N366" s="159">
        <v>0</v>
      </c>
      <c r="O366" s="82">
        <f t="shared" si="110"/>
        <v>0</v>
      </c>
      <c r="P366" s="30"/>
    </row>
    <row r="367" spans="1:16" ht="22.5">
      <c r="A367" s="313"/>
      <c r="B367" s="295"/>
      <c r="C367" s="164" t="s">
        <v>36</v>
      </c>
      <c r="D367" s="169">
        <v>0</v>
      </c>
      <c r="E367" s="169">
        <v>0</v>
      </c>
      <c r="F367" s="169">
        <v>0</v>
      </c>
      <c r="G367" s="169">
        <v>0</v>
      </c>
      <c r="H367" s="159">
        <v>0</v>
      </c>
      <c r="I367" s="159">
        <v>0</v>
      </c>
      <c r="J367" s="159">
        <v>0</v>
      </c>
      <c r="K367" s="159">
        <v>0</v>
      </c>
      <c r="L367" s="159">
        <v>0</v>
      </c>
      <c r="M367" s="159">
        <v>0</v>
      </c>
      <c r="N367" s="159">
        <v>0</v>
      </c>
      <c r="O367" s="82">
        <f t="shared" si="110"/>
        <v>0</v>
      </c>
      <c r="P367" s="30"/>
    </row>
    <row r="368" spans="1:16" ht="12.75">
      <c r="A368" s="313"/>
      <c r="B368" s="296"/>
      <c r="C368" s="164" t="s">
        <v>91</v>
      </c>
      <c r="D368" s="169">
        <v>0</v>
      </c>
      <c r="E368" s="169">
        <v>0</v>
      </c>
      <c r="F368" s="169">
        <v>0</v>
      </c>
      <c r="G368" s="169">
        <v>0</v>
      </c>
      <c r="H368" s="159">
        <v>0</v>
      </c>
      <c r="I368" s="159">
        <v>0</v>
      </c>
      <c r="J368" s="159">
        <v>0</v>
      </c>
      <c r="K368" s="159">
        <v>0</v>
      </c>
      <c r="L368" s="159">
        <v>0</v>
      </c>
      <c r="M368" s="159">
        <v>0</v>
      </c>
      <c r="N368" s="159">
        <v>0</v>
      </c>
      <c r="O368" s="82">
        <f t="shared" si="110"/>
        <v>0</v>
      </c>
      <c r="P368" s="30"/>
    </row>
    <row r="369" spans="1:16" ht="12.75">
      <c r="A369" s="313" t="s">
        <v>66</v>
      </c>
      <c r="B369" s="319" t="s">
        <v>835</v>
      </c>
      <c r="C369" s="162" t="s">
        <v>87</v>
      </c>
      <c r="D369" s="29">
        <f>SUM(D371:D376)</f>
        <v>7728.999999999999</v>
      </c>
      <c r="E369" s="29">
        <f>SUM(E371:E376)</f>
        <v>7643.599999999999</v>
      </c>
      <c r="F369" s="170">
        <f aca="true" t="shared" si="119" ref="F369:N369">SUM(F371:F376)</f>
        <v>8279.6</v>
      </c>
      <c r="G369" s="170">
        <f t="shared" si="119"/>
        <v>1543.42658</v>
      </c>
      <c r="H369" s="29">
        <f t="shared" si="119"/>
        <v>9138.999999999998</v>
      </c>
      <c r="I369" s="29">
        <f t="shared" si="119"/>
        <v>4197.52977</v>
      </c>
      <c r="J369" s="29">
        <f t="shared" si="119"/>
        <v>9139</v>
      </c>
      <c r="K369" s="29">
        <f t="shared" si="119"/>
        <v>6523.89885</v>
      </c>
      <c r="L369" s="29">
        <f t="shared" si="119"/>
        <v>9128.00371</v>
      </c>
      <c r="M369" s="29">
        <f t="shared" si="119"/>
        <v>9076.69335</v>
      </c>
      <c r="N369" s="29">
        <f t="shared" si="119"/>
        <v>9683.8</v>
      </c>
      <c r="O369" s="82">
        <f t="shared" si="110"/>
        <v>9683.8</v>
      </c>
      <c r="P369" s="30"/>
    </row>
    <row r="370" spans="1:16" ht="12.75">
      <c r="A370" s="313"/>
      <c r="B370" s="319"/>
      <c r="C370" s="163" t="s">
        <v>88</v>
      </c>
      <c r="D370" s="175">
        <f>'9 средства по кодам'!H839</f>
        <v>7728.999999999999</v>
      </c>
      <c r="E370" s="175">
        <f>'9 средства по кодам'!I839</f>
        <v>7643.599999999999</v>
      </c>
      <c r="F370" s="175">
        <f>'9 средства по кодам'!J839</f>
        <v>8279.599999999999</v>
      </c>
      <c r="G370" s="175">
        <f>'9 средства по кодам'!K839</f>
        <v>1543.4265799999998</v>
      </c>
      <c r="H370" s="175">
        <f>'9 средства по кодам'!L839</f>
        <v>9138.999999999998</v>
      </c>
      <c r="I370" s="175">
        <f>'9 средства по кодам'!M839</f>
        <v>4197.52977</v>
      </c>
      <c r="J370" s="175">
        <f>'9 средства по кодам'!N839</f>
        <v>9138.999999999998</v>
      </c>
      <c r="K370" s="175">
        <f>'9 средства по кодам'!O839</f>
        <v>6523.89885</v>
      </c>
      <c r="L370" s="175">
        <f>'9 средства по кодам'!P839</f>
        <v>9128.00371</v>
      </c>
      <c r="M370" s="175">
        <f>'9 средства по кодам'!Q839</f>
        <v>9076.693350000001</v>
      </c>
      <c r="N370" s="175">
        <f>'9 средства по кодам'!R839</f>
        <v>9683.8</v>
      </c>
      <c r="O370" s="175">
        <f>'9 средства по кодам'!S839</f>
        <v>9683.8</v>
      </c>
      <c r="P370" s="30"/>
    </row>
    <row r="371" spans="1:16" ht="12.75">
      <c r="A371" s="313"/>
      <c r="B371" s="319"/>
      <c r="C371" s="164" t="s">
        <v>92</v>
      </c>
      <c r="D371" s="169">
        <v>0</v>
      </c>
      <c r="E371" s="169">
        <v>0</v>
      </c>
      <c r="F371" s="169">
        <v>0</v>
      </c>
      <c r="G371" s="169">
        <v>0</v>
      </c>
      <c r="H371" s="159">
        <v>0</v>
      </c>
      <c r="I371" s="159">
        <v>0</v>
      </c>
      <c r="J371" s="159">
        <v>0</v>
      </c>
      <c r="K371" s="159">
        <v>0</v>
      </c>
      <c r="L371" s="159">
        <v>0</v>
      </c>
      <c r="M371" s="159">
        <v>0</v>
      </c>
      <c r="N371" s="159">
        <v>0</v>
      </c>
      <c r="O371" s="82">
        <f t="shared" si="110"/>
        <v>0</v>
      </c>
      <c r="P371" s="30"/>
    </row>
    <row r="372" spans="1:16" ht="12.75">
      <c r="A372" s="313"/>
      <c r="B372" s="319"/>
      <c r="C372" s="164" t="s">
        <v>89</v>
      </c>
      <c r="D372" s="169">
        <v>60.4</v>
      </c>
      <c r="E372" s="169">
        <v>60.4</v>
      </c>
      <c r="F372" s="169">
        <v>0</v>
      </c>
      <c r="G372" s="169">
        <v>0</v>
      </c>
      <c r="H372" s="159">
        <v>859.4</v>
      </c>
      <c r="I372" s="159">
        <v>0</v>
      </c>
      <c r="J372" s="159">
        <v>859.4</v>
      </c>
      <c r="K372" s="159">
        <v>859.4</v>
      </c>
      <c r="L372" s="159">
        <v>912.6</v>
      </c>
      <c r="M372" s="159">
        <v>912.6</v>
      </c>
      <c r="N372" s="159">
        <v>0</v>
      </c>
      <c r="O372" s="82">
        <f t="shared" si="110"/>
        <v>0</v>
      </c>
      <c r="P372" s="30"/>
    </row>
    <row r="373" spans="1:16" ht="12.75">
      <c r="A373" s="313"/>
      <c r="B373" s="319"/>
      <c r="C373" s="164" t="s">
        <v>30</v>
      </c>
      <c r="D373" s="169">
        <v>7668.599999999999</v>
      </c>
      <c r="E373" s="169">
        <v>7583.2</v>
      </c>
      <c r="F373" s="169">
        <v>8279.6</v>
      </c>
      <c r="G373" s="169">
        <v>1543.42658</v>
      </c>
      <c r="H373" s="159">
        <v>8279.599999999999</v>
      </c>
      <c r="I373" s="159">
        <v>4197.52977</v>
      </c>
      <c r="J373" s="159">
        <v>8279.6</v>
      </c>
      <c r="K373" s="159">
        <v>5664.49885</v>
      </c>
      <c r="L373" s="159">
        <v>8215.40371</v>
      </c>
      <c r="M373" s="159">
        <v>8164.09335</v>
      </c>
      <c r="N373" s="159">
        <v>9683.8</v>
      </c>
      <c r="O373" s="82">
        <f t="shared" si="110"/>
        <v>9683.8</v>
      </c>
      <c r="P373" s="30"/>
    </row>
    <row r="374" spans="1:16" ht="12.75" customHeight="1">
      <c r="A374" s="313"/>
      <c r="B374" s="319"/>
      <c r="C374" s="164" t="s">
        <v>90</v>
      </c>
      <c r="D374" s="169">
        <v>0</v>
      </c>
      <c r="E374" s="169">
        <v>0</v>
      </c>
      <c r="F374" s="169">
        <v>0</v>
      </c>
      <c r="G374" s="169">
        <v>0</v>
      </c>
      <c r="H374" s="159">
        <v>0</v>
      </c>
      <c r="I374" s="159">
        <v>0</v>
      </c>
      <c r="J374" s="159">
        <v>0</v>
      </c>
      <c r="K374" s="159">
        <v>0</v>
      </c>
      <c r="L374" s="159">
        <v>0</v>
      </c>
      <c r="M374" s="159">
        <v>0</v>
      </c>
      <c r="N374" s="159">
        <v>0</v>
      </c>
      <c r="O374" s="82">
        <f t="shared" si="110"/>
        <v>0</v>
      </c>
      <c r="P374" s="30"/>
    </row>
    <row r="375" spans="1:16" ht="22.5">
      <c r="A375" s="313"/>
      <c r="B375" s="319"/>
      <c r="C375" s="164" t="s">
        <v>36</v>
      </c>
      <c r="D375" s="169">
        <v>0</v>
      </c>
      <c r="E375" s="169">
        <v>0</v>
      </c>
      <c r="F375" s="169">
        <v>0</v>
      </c>
      <c r="G375" s="169">
        <v>0</v>
      </c>
      <c r="H375" s="159">
        <v>0</v>
      </c>
      <c r="I375" s="159">
        <v>0</v>
      </c>
      <c r="J375" s="159">
        <v>0</v>
      </c>
      <c r="K375" s="159">
        <v>0</v>
      </c>
      <c r="L375" s="159">
        <v>0</v>
      </c>
      <c r="M375" s="159">
        <v>0</v>
      </c>
      <c r="N375" s="159">
        <v>0</v>
      </c>
      <c r="O375" s="82">
        <f t="shared" si="110"/>
        <v>0</v>
      </c>
      <c r="P375" s="30"/>
    </row>
    <row r="376" spans="1:16" ht="12.75">
      <c r="A376" s="313"/>
      <c r="B376" s="319"/>
      <c r="C376" s="164" t="s">
        <v>91</v>
      </c>
      <c r="D376" s="169">
        <v>0</v>
      </c>
      <c r="E376" s="169">
        <v>0</v>
      </c>
      <c r="F376" s="169">
        <v>0</v>
      </c>
      <c r="G376" s="169">
        <v>0</v>
      </c>
      <c r="H376" s="159">
        <v>0</v>
      </c>
      <c r="I376" s="159">
        <v>0</v>
      </c>
      <c r="J376" s="159">
        <v>0</v>
      </c>
      <c r="K376" s="159">
        <v>0</v>
      </c>
      <c r="L376" s="159">
        <v>0</v>
      </c>
      <c r="M376" s="159">
        <v>0</v>
      </c>
      <c r="N376" s="159">
        <v>0</v>
      </c>
      <c r="O376" s="82">
        <f t="shared" si="110"/>
        <v>0</v>
      </c>
      <c r="P376" s="30"/>
    </row>
    <row r="377" spans="1:16" ht="12.75">
      <c r="A377" s="303" t="s">
        <v>158</v>
      </c>
      <c r="B377" s="306" t="s">
        <v>860</v>
      </c>
      <c r="C377" s="162" t="s">
        <v>87</v>
      </c>
      <c r="D377" s="29">
        <f>SUM(D379:D384)</f>
        <v>130.691</v>
      </c>
      <c r="E377" s="29">
        <f>SUM(E379:E384)</f>
        <v>94.513</v>
      </c>
      <c r="F377" s="29">
        <f aca="true" t="shared" si="120" ref="F377:N377">SUM(F379:F384)</f>
        <v>570</v>
      </c>
      <c r="G377" s="29">
        <f t="shared" si="120"/>
        <v>36.17794</v>
      </c>
      <c r="H377" s="29">
        <f t="shared" si="120"/>
        <v>570</v>
      </c>
      <c r="I377" s="29">
        <f t="shared" si="120"/>
        <v>61.17794</v>
      </c>
      <c r="J377" s="29">
        <f t="shared" si="120"/>
        <v>570</v>
      </c>
      <c r="K377" s="29">
        <f t="shared" si="120"/>
        <v>67.17794</v>
      </c>
      <c r="L377" s="29">
        <f t="shared" si="120"/>
        <v>278.52721</v>
      </c>
      <c r="M377" s="29">
        <f t="shared" si="120"/>
        <v>265.21471</v>
      </c>
      <c r="N377" s="29">
        <f t="shared" si="120"/>
        <v>770</v>
      </c>
      <c r="O377" s="82">
        <f t="shared" si="110"/>
        <v>770</v>
      </c>
      <c r="P377" s="30"/>
    </row>
    <row r="378" spans="1:16" ht="12.75">
      <c r="A378" s="304"/>
      <c r="B378" s="307"/>
      <c r="C378" s="163" t="s">
        <v>88</v>
      </c>
      <c r="D378" s="175">
        <f>'9 средства по кодам'!H861</f>
        <v>130.691</v>
      </c>
      <c r="E378" s="175">
        <f>'9 средства по кодам'!I861</f>
        <v>94.513</v>
      </c>
      <c r="F378" s="175">
        <f>'9 средства по кодам'!J861</f>
        <v>570</v>
      </c>
      <c r="G378" s="175">
        <f>'9 средства по кодам'!K861</f>
        <v>36.17794</v>
      </c>
      <c r="H378" s="175">
        <f>'9 средства по кодам'!L861</f>
        <v>570</v>
      </c>
      <c r="I378" s="175">
        <f>'9 средства по кодам'!M861</f>
        <v>61.17794</v>
      </c>
      <c r="J378" s="175">
        <f>'9 средства по кодам'!N861</f>
        <v>570</v>
      </c>
      <c r="K378" s="175">
        <f>'9 средства по кодам'!O861</f>
        <v>67.17794</v>
      </c>
      <c r="L378" s="175">
        <f>'9 средства по кодам'!P861</f>
        <v>278.52720999999997</v>
      </c>
      <c r="M378" s="175">
        <f>'9 средства по кодам'!Q861</f>
        <v>265.21470999999997</v>
      </c>
      <c r="N378" s="175">
        <f>'9 средства по кодам'!R861</f>
        <v>770</v>
      </c>
      <c r="O378" s="175">
        <f>'9 средства по кодам'!S861</f>
        <v>770</v>
      </c>
      <c r="P378" s="30"/>
    </row>
    <row r="379" spans="1:16" ht="12.75">
      <c r="A379" s="304"/>
      <c r="B379" s="307"/>
      <c r="C379" s="162" t="s">
        <v>8</v>
      </c>
      <c r="D379" s="171">
        <f>D387</f>
        <v>0</v>
      </c>
      <c r="E379" s="171">
        <f aca="true" t="shared" si="121" ref="E379:N379">E387</f>
        <v>0</v>
      </c>
      <c r="F379" s="171">
        <f t="shared" si="121"/>
        <v>0</v>
      </c>
      <c r="G379" s="171">
        <f t="shared" si="121"/>
        <v>0</v>
      </c>
      <c r="H379" s="82">
        <f t="shared" si="121"/>
        <v>0</v>
      </c>
      <c r="I379" s="82">
        <f t="shared" si="121"/>
        <v>0</v>
      </c>
      <c r="J379" s="82">
        <f t="shared" si="121"/>
        <v>0</v>
      </c>
      <c r="K379" s="82">
        <f t="shared" si="121"/>
        <v>0</v>
      </c>
      <c r="L379" s="82">
        <f t="shared" si="121"/>
        <v>0</v>
      </c>
      <c r="M379" s="82">
        <f t="shared" si="121"/>
        <v>0</v>
      </c>
      <c r="N379" s="82">
        <f t="shared" si="121"/>
        <v>0</v>
      </c>
      <c r="O379" s="82">
        <f t="shared" si="110"/>
        <v>0</v>
      </c>
      <c r="P379" s="30"/>
    </row>
    <row r="380" spans="1:16" ht="12.75">
      <c r="A380" s="304"/>
      <c r="B380" s="307"/>
      <c r="C380" s="162" t="s">
        <v>89</v>
      </c>
      <c r="D380" s="171">
        <f aca="true" t="shared" si="122" ref="D380:N384">D388</f>
        <v>0</v>
      </c>
      <c r="E380" s="171">
        <f t="shared" si="122"/>
        <v>0</v>
      </c>
      <c r="F380" s="171">
        <f t="shared" si="122"/>
        <v>0</v>
      </c>
      <c r="G380" s="171">
        <f t="shared" si="122"/>
        <v>0</v>
      </c>
      <c r="H380" s="82">
        <f t="shared" si="122"/>
        <v>0</v>
      </c>
      <c r="I380" s="82">
        <f t="shared" si="122"/>
        <v>0</v>
      </c>
      <c r="J380" s="82">
        <f t="shared" si="122"/>
        <v>0</v>
      </c>
      <c r="K380" s="82">
        <f t="shared" si="122"/>
        <v>0</v>
      </c>
      <c r="L380" s="82">
        <f t="shared" si="122"/>
        <v>0</v>
      </c>
      <c r="M380" s="82">
        <f t="shared" si="122"/>
        <v>0</v>
      </c>
      <c r="N380" s="82">
        <f t="shared" si="122"/>
        <v>0</v>
      </c>
      <c r="O380" s="82">
        <f t="shared" si="110"/>
        <v>0</v>
      </c>
      <c r="P380" s="30"/>
    </row>
    <row r="381" spans="1:16" ht="12.75">
      <c r="A381" s="304"/>
      <c r="B381" s="307"/>
      <c r="C381" s="162" t="s">
        <v>30</v>
      </c>
      <c r="D381" s="171">
        <f t="shared" si="122"/>
        <v>130.691</v>
      </c>
      <c r="E381" s="171">
        <f t="shared" si="122"/>
        <v>94.513</v>
      </c>
      <c r="F381" s="171">
        <f t="shared" si="122"/>
        <v>570</v>
      </c>
      <c r="G381" s="171">
        <f t="shared" si="122"/>
        <v>36.17794</v>
      </c>
      <c r="H381" s="82">
        <f t="shared" si="122"/>
        <v>570</v>
      </c>
      <c r="I381" s="82">
        <f t="shared" si="122"/>
        <v>61.17794</v>
      </c>
      <c r="J381" s="82">
        <f t="shared" si="122"/>
        <v>570</v>
      </c>
      <c r="K381" s="82">
        <f t="shared" si="122"/>
        <v>67.17794</v>
      </c>
      <c r="L381" s="82">
        <f t="shared" si="122"/>
        <v>278.52721</v>
      </c>
      <c r="M381" s="82">
        <f t="shared" si="122"/>
        <v>265.21471</v>
      </c>
      <c r="N381" s="82">
        <f t="shared" si="122"/>
        <v>770</v>
      </c>
      <c r="O381" s="82">
        <f t="shared" si="110"/>
        <v>770</v>
      </c>
      <c r="P381" s="30"/>
    </row>
    <row r="382" spans="1:16" ht="21">
      <c r="A382" s="304"/>
      <c r="B382" s="307"/>
      <c r="C382" s="162" t="s">
        <v>90</v>
      </c>
      <c r="D382" s="171">
        <f t="shared" si="122"/>
        <v>0</v>
      </c>
      <c r="E382" s="171">
        <f t="shared" si="122"/>
        <v>0</v>
      </c>
      <c r="F382" s="171">
        <f t="shared" si="122"/>
        <v>0</v>
      </c>
      <c r="G382" s="171">
        <f t="shared" si="122"/>
        <v>0</v>
      </c>
      <c r="H382" s="82">
        <f t="shared" si="122"/>
        <v>0</v>
      </c>
      <c r="I382" s="82">
        <f t="shared" si="122"/>
        <v>0</v>
      </c>
      <c r="J382" s="82">
        <f t="shared" si="122"/>
        <v>0</v>
      </c>
      <c r="K382" s="82">
        <f t="shared" si="122"/>
        <v>0</v>
      </c>
      <c r="L382" s="82">
        <f t="shared" si="122"/>
        <v>0</v>
      </c>
      <c r="M382" s="82">
        <f t="shared" si="122"/>
        <v>0</v>
      </c>
      <c r="N382" s="82">
        <f t="shared" si="122"/>
        <v>0</v>
      </c>
      <c r="O382" s="82">
        <f t="shared" si="110"/>
        <v>0</v>
      </c>
      <c r="P382" s="30"/>
    </row>
    <row r="383" spans="1:16" ht="21">
      <c r="A383" s="304"/>
      <c r="B383" s="307"/>
      <c r="C383" s="162" t="s">
        <v>36</v>
      </c>
      <c r="D383" s="171">
        <f t="shared" si="122"/>
        <v>0</v>
      </c>
      <c r="E383" s="171">
        <f t="shared" si="122"/>
        <v>0</v>
      </c>
      <c r="F383" s="171">
        <f t="shared" si="122"/>
        <v>0</v>
      </c>
      <c r="G383" s="171">
        <f t="shared" si="122"/>
        <v>0</v>
      </c>
      <c r="H383" s="82">
        <f t="shared" si="122"/>
        <v>0</v>
      </c>
      <c r="I383" s="82">
        <f t="shared" si="122"/>
        <v>0</v>
      </c>
      <c r="J383" s="82">
        <f t="shared" si="122"/>
        <v>0</v>
      </c>
      <c r="K383" s="82">
        <f t="shared" si="122"/>
        <v>0</v>
      </c>
      <c r="L383" s="82">
        <f t="shared" si="122"/>
        <v>0</v>
      </c>
      <c r="M383" s="82">
        <f t="shared" si="122"/>
        <v>0</v>
      </c>
      <c r="N383" s="82">
        <f t="shared" si="122"/>
        <v>0</v>
      </c>
      <c r="O383" s="82">
        <f t="shared" si="110"/>
        <v>0</v>
      </c>
      <c r="P383" s="30"/>
    </row>
    <row r="384" spans="1:16" ht="12.75">
      <c r="A384" s="305"/>
      <c r="B384" s="308"/>
      <c r="C384" s="162" t="s">
        <v>91</v>
      </c>
      <c r="D384" s="171">
        <f t="shared" si="122"/>
        <v>0</v>
      </c>
      <c r="E384" s="171">
        <f t="shared" si="122"/>
        <v>0</v>
      </c>
      <c r="F384" s="171">
        <f t="shared" si="122"/>
        <v>0</v>
      </c>
      <c r="G384" s="171">
        <f t="shared" si="122"/>
        <v>0</v>
      </c>
      <c r="H384" s="82">
        <f t="shared" si="122"/>
        <v>0</v>
      </c>
      <c r="I384" s="82">
        <f t="shared" si="122"/>
        <v>0</v>
      </c>
      <c r="J384" s="82">
        <f t="shared" si="122"/>
        <v>0</v>
      </c>
      <c r="K384" s="82">
        <f t="shared" si="122"/>
        <v>0</v>
      </c>
      <c r="L384" s="82">
        <f t="shared" si="122"/>
        <v>0</v>
      </c>
      <c r="M384" s="82">
        <f t="shared" si="122"/>
        <v>0</v>
      </c>
      <c r="N384" s="82">
        <f t="shared" si="122"/>
        <v>0</v>
      </c>
      <c r="O384" s="82">
        <f t="shared" si="110"/>
        <v>0</v>
      </c>
      <c r="P384" s="30"/>
    </row>
    <row r="385" spans="1:16" ht="12.75">
      <c r="A385" s="297" t="s">
        <v>670</v>
      </c>
      <c r="B385" s="294" t="s">
        <v>836</v>
      </c>
      <c r="C385" s="162" t="s">
        <v>87</v>
      </c>
      <c r="D385" s="170">
        <f>SUM(D387:D392)</f>
        <v>130.691</v>
      </c>
      <c r="E385" s="170">
        <f>SUM(E387:E392)</f>
        <v>94.513</v>
      </c>
      <c r="F385" s="170">
        <f aca="true" t="shared" si="123" ref="F385:N385">SUM(F387:F392)</f>
        <v>570</v>
      </c>
      <c r="G385" s="170">
        <f t="shared" si="123"/>
        <v>36.17794</v>
      </c>
      <c r="H385" s="29">
        <f t="shared" si="123"/>
        <v>570</v>
      </c>
      <c r="I385" s="29">
        <f t="shared" si="123"/>
        <v>61.17794</v>
      </c>
      <c r="J385" s="29">
        <f t="shared" si="123"/>
        <v>570</v>
      </c>
      <c r="K385" s="29">
        <f t="shared" si="123"/>
        <v>67.17794</v>
      </c>
      <c r="L385" s="29">
        <f t="shared" si="123"/>
        <v>278.52721</v>
      </c>
      <c r="M385" s="29">
        <f t="shared" si="123"/>
        <v>265.21471</v>
      </c>
      <c r="N385" s="29">
        <f t="shared" si="123"/>
        <v>770</v>
      </c>
      <c r="O385" s="82">
        <f t="shared" si="110"/>
        <v>770</v>
      </c>
      <c r="P385" s="30"/>
    </row>
    <row r="386" spans="1:16" ht="12.75">
      <c r="A386" s="298"/>
      <c r="B386" s="295"/>
      <c r="C386" s="163" t="s">
        <v>88</v>
      </c>
      <c r="D386" s="175">
        <f>'9 средства по кодам'!H864+'9 средства по кодам'!H867+'9 средства по кодам'!H870+'9 средства по кодам'!H873</f>
        <v>130.691</v>
      </c>
      <c r="E386" s="175">
        <f>'9 средства по кодам'!I864+'9 средства по кодам'!I867+'9 средства по кодам'!I870+'9 средства по кодам'!I873</f>
        <v>94.513</v>
      </c>
      <c r="F386" s="175">
        <f>'9 средства по кодам'!J864+'9 средства по кодам'!J867+'9 средства по кодам'!J870+'9 средства по кодам'!J873</f>
        <v>570</v>
      </c>
      <c r="G386" s="175">
        <f>'9 средства по кодам'!K864+'9 средства по кодам'!K867+'9 средства по кодам'!K870+'9 средства по кодам'!K873</f>
        <v>36.17794</v>
      </c>
      <c r="H386" s="175">
        <f>'9 средства по кодам'!L864+'9 средства по кодам'!L867+'9 средства по кодам'!L870+'9 средства по кодам'!L873</f>
        <v>570</v>
      </c>
      <c r="I386" s="175">
        <f>'9 средства по кодам'!M864+'9 средства по кодам'!M867+'9 средства по кодам'!M870+'9 средства по кодам'!M873</f>
        <v>61.17794</v>
      </c>
      <c r="J386" s="175">
        <f>'9 средства по кодам'!N864+'9 средства по кодам'!N867+'9 средства по кодам'!N870+'9 средства по кодам'!N873</f>
        <v>570</v>
      </c>
      <c r="K386" s="175">
        <f>'9 средства по кодам'!O864+'9 средства по кодам'!O867+'9 средства по кодам'!O870+'9 средства по кодам'!O873</f>
        <v>67.17794</v>
      </c>
      <c r="L386" s="175">
        <f>'9 средства по кодам'!P864+'9 средства по кодам'!P867+'9 средства по кодам'!P870+'9 средства по кодам'!P873</f>
        <v>278.52720999999997</v>
      </c>
      <c r="M386" s="175">
        <f>'9 средства по кодам'!Q864+'9 средства по кодам'!Q867+'9 средства по кодам'!Q870+'9 средства по кодам'!Q873</f>
        <v>265.21470999999997</v>
      </c>
      <c r="N386" s="175">
        <f>'9 средства по кодам'!R864+'9 средства по кодам'!R867+'9 средства по кодам'!R870+'9 средства по кодам'!R873</f>
        <v>770</v>
      </c>
      <c r="O386" s="175">
        <f>'9 средства по кодам'!S864+'9 средства по кодам'!S867+'9 средства по кодам'!S870+'9 средства по кодам'!S873</f>
        <v>770</v>
      </c>
      <c r="P386" s="30"/>
    </row>
    <row r="387" spans="1:16" ht="12.75">
      <c r="A387" s="298"/>
      <c r="B387" s="295"/>
      <c r="C387" s="164" t="s">
        <v>8</v>
      </c>
      <c r="D387" s="169">
        <v>0</v>
      </c>
      <c r="E387" s="169">
        <v>0</v>
      </c>
      <c r="F387" s="169">
        <v>0</v>
      </c>
      <c r="G387" s="169">
        <v>0</v>
      </c>
      <c r="H387" s="159">
        <v>0</v>
      </c>
      <c r="I387" s="159">
        <v>0</v>
      </c>
      <c r="J387" s="159">
        <v>0</v>
      </c>
      <c r="K387" s="159">
        <v>0</v>
      </c>
      <c r="L387" s="159">
        <v>0</v>
      </c>
      <c r="M387" s="159">
        <v>0</v>
      </c>
      <c r="N387" s="159">
        <v>0</v>
      </c>
      <c r="O387" s="82">
        <f t="shared" si="110"/>
        <v>0</v>
      </c>
      <c r="P387" s="30"/>
    </row>
    <row r="388" spans="1:16" ht="12.75">
      <c r="A388" s="298"/>
      <c r="B388" s="295"/>
      <c r="C388" s="164" t="s">
        <v>89</v>
      </c>
      <c r="D388" s="169">
        <v>0</v>
      </c>
      <c r="E388" s="169">
        <v>0</v>
      </c>
      <c r="F388" s="169">
        <v>0</v>
      </c>
      <c r="G388" s="169">
        <v>0</v>
      </c>
      <c r="H388" s="159">
        <v>0</v>
      </c>
      <c r="I388" s="159">
        <v>0</v>
      </c>
      <c r="J388" s="159">
        <v>0</v>
      </c>
      <c r="K388" s="159">
        <v>0</v>
      </c>
      <c r="L388" s="159">
        <v>0</v>
      </c>
      <c r="M388" s="159">
        <v>0</v>
      </c>
      <c r="N388" s="159">
        <v>0</v>
      </c>
      <c r="O388" s="82">
        <f t="shared" si="110"/>
        <v>0</v>
      </c>
      <c r="P388" s="30"/>
    </row>
    <row r="389" spans="1:16" ht="12.75">
      <c r="A389" s="298"/>
      <c r="B389" s="295"/>
      <c r="C389" s="164" t="s">
        <v>30</v>
      </c>
      <c r="D389" s="169">
        <f>'9 средства по кодам'!H861</f>
        <v>130.691</v>
      </c>
      <c r="E389" s="169">
        <f>'9 средства по кодам'!I861</f>
        <v>94.513</v>
      </c>
      <c r="F389" s="169">
        <v>570</v>
      </c>
      <c r="G389" s="169">
        <v>36.17794</v>
      </c>
      <c r="H389" s="159">
        <v>570</v>
      </c>
      <c r="I389" s="159">
        <v>61.17794</v>
      </c>
      <c r="J389" s="159">
        <v>570</v>
      </c>
      <c r="K389" s="159">
        <v>67.17794</v>
      </c>
      <c r="L389" s="159">
        <v>278.52721</v>
      </c>
      <c r="M389" s="159">
        <v>265.21471</v>
      </c>
      <c r="N389" s="159">
        <v>770</v>
      </c>
      <c r="O389" s="82">
        <f t="shared" si="110"/>
        <v>770</v>
      </c>
      <c r="P389" s="30"/>
    </row>
    <row r="390" spans="1:16" ht="12" customHeight="1">
      <c r="A390" s="298"/>
      <c r="B390" s="295"/>
      <c r="C390" s="164" t="s">
        <v>90</v>
      </c>
      <c r="D390" s="169">
        <v>0</v>
      </c>
      <c r="E390" s="169">
        <v>0</v>
      </c>
      <c r="F390" s="169">
        <v>0</v>
      </c>
      <c r="G390" s="169">
        <v>0</v>
      </c>
      <c r="H390" s="159">
        <v>0</v>
      </c>
      <c r="I390" s="159">
        <v>0</v>
      </c>
      <c r="J390" s="159">
        <v>0</v>
      </c>
      <c r="K390" s="159">
        <v>0</v>
      </c>
      <c r="L390" s="159">
        <v>0</v>
      </c>
      <c r="M390" s="159">
        <v>0</v>
      </c>
      <c r="N390" s="159">
        <v>0</v>
      </c>
      <c r="O390" s="82">
        <f t="shared" si="110"/>
        <v>0</v>
      </c>
      <c r="P390" s="30"/>
    </row>
    <row r="391" spans="1:16" ht="22.5">
      <c r="A391" s="298"/>
      <c r="B391" s="295"/>
      <c r="C391" s="164" t="s">
        <v>36</v>
      </c>
      <c r="D391" s="169">
        <v>0</v>
      </c>
      <c r="E391" s="169">
        <v>0</v>
      </c>
      <c r="F391" s="169">
        <v>0</v>
      </c>
      <c r="G391" s="169">
        <v>0</v>
      </c>
      <c r="H391" s="159">
        <v>0</v>
      </c>
      <c r="I391" s="159">
        <v>0</v>
      </c>
      <c r="J391" s="159">
        <v>0</v>
      </c>
      <c r="K391" s="159">
        <v>0</v>
      </c>
      <c r="L391" s="159">
        <v>0</v>
      </c>
      <c r="M391" s="159">
        <v>0</v>
      </c>
      <c r="N391" s="159">
        <v>0</v>
      </c>
      <c r="O391" s="82">
        <f t="shared" si="110"/>
        <v>0</v>
      </c>
      <c r="P391" s="30"/>
    </row>
    <row r="392" spans="1:16" ht="12.75">
      <c r="A392" s="299"/>
      <c r="B392" s="296"/>
      <c r="C392" s="164" t="s">
        <v>91</v>
      </c>
      <c r="D392" s="169">
        <v>0</v>
      </c>
      <c r="E392" s="169">
        <v>0</v>
      </c>
      <c r="F392" s="169">
        <v>0</v>
      </c>
      <c r="G392" s="169">
        <v>0</v>
      </c>
      <c r="H392" s="159">
        <v>0</v>
      </c>
      <c r="I392" s="159">
        <v>0</v>
      </c>
      <c r="J392" s="159">
        <v>0</v>
      </c>
      <c r="K392" s="159">
        <v>0</v>
      </c>
      <c r="L392" s="159">
        <v>0</v>
      </c>
      <c r="M392" s="159">
        <v>0</v>
      </c>
      <c r="N392" s="159">
        <v>0</v>
      </c>
      <c r="O392" s="82">
        <f t="shared" si="110"/>
        <v>0</v>
      </c>
      <c r="P392" s="30"/>
    </row>
    <row r="393" spans="1:16" ht="14.25" customHeight="1">
      <c r="A393" s="239" t="s">
        <v>158</v>
      </c>
      <c r="B393" s="306" t="s">
        <v>861</v>
      </c>
      <c r="C393" s="162" t="s">
        <v>87</v>
      </c>
      <c r="D393" s="29">
        <f>SUM(D395:D400)</f>
        <v>26905.350000000002</v>
      </c>
      <c r="E393" s="29">
        <f>SUM(E395:E400)</f>
        <v>26860.95</v>
      </c>
      <c r="F393" s="170" t="s">
        <v>75</v>
      </c>
      <c r="G393" s="170" t="s">
        <v>75</v>
      </c>
      <c r="H393" s="29" t="s">
        <v>75</v>
      </c>
      <c r="I393" s="29" t="s">
        <v>75</v>
      </c>
      <c r="J393" s="29" t="s">
        <v>75</v>
      </c>
      <c r="K393" s="29" t="s">
        <v>75</v>
      </c>
      <c r="L393" s="29" t="s">
        <v>75</v>
      </c>
      <c r="M393" s="29" t="s">
        <v>75</v>
      </c>
      <c r="N393" s="29" t="s">
        <v>75</v>
      </c>
      <c r="O393" s="82" t="str">
        <f t="shared" si="110"/>
        <v>х</v>
      </c>
      <c r="P393" s="30"/>
    </row>
    <row r="394" spans="1:16" ht="12.75">
      <c r="A394" s="240"/>
      <c r="B394" s="307"/>
      <c r="C394" s="163" t="s">
        <v>88</v>
      </c>
      <c r="D394" s="175">
        <f>'9 средства по кодам'!H876</f>
        <v>26905.362</v>
      </c>
      <c r="E394" s="175">
        <f>'9 средства по кодам'!I876</f>
        <v>26861.002</v>
      </c>
      <c r="F394" s="172"/>
      <c r="G394" s="172"/>
      <c r="H394" s="28"/>
      <c r="I394" s="28"/>
      <c r="J394" s="28"/>
      <c r="K394" s="28"/>
      <c r="L394" s="159"/>
      <c r="M394" s="159"/>
      <c r="N394" s="159"/>
      <c r="O394" s="82"/>
      <c r="P394" s="30"/>
    </row>
    <row r="395" spans="1:16" ht="12.75" customHeight="1">
      <c r="A395" s="240"/>
      <c r="B395" s="307"/>
      <c r="C395" s="162" t="s">
        <v>8</v>
      </c>
      <c r="D395" s="82">
        <f>D403+D411+D419</f>
        <v>1482</v>
      </c>
      <c r="E395" s="82">
        <f>E403+E411+E419</f>
        <v>1482</v>
      </c>
      <c r="F395" s="170" t="s">
        <v>75</v>
      </c>
      <c r="G395" s="170" t="s">
        <v>75</v>
      </c>
      <c r="H395" s="29" t="s">
        <v>75</v>
      </c>
      <c r="I395" s="29" t="s">
        <v>75</v>
      </c>
      <c r="J395" s="29" t="s">
        <v>75</v>
      </c>
      <c r="K395" s="29" t="s">
        <v>75</v>
      </c>
      <c r="L395" s="29" t="s">
        <v>75</v>
      </c>
      <c r="M395" s="29" t="s">
        <v>75</v>
      </c>
      <c r="N395" s="29" t="s">
        <v>75</v>
      </c>
      <c r="O395" s="82" t="str">
        <f t="shared" si="110"/>
        <v>х</v>
      </c>
      <c r="P395" s="30"/>
    </row>
    <row r="396" spans="1:16" ht="12.75">
      <c r="A396" s="240"/>
      <c r="B396" s="307"/>
      <c r="C396" s="162" t="s">
        <v>89</v>
      </c>
      <c r="D396" s="82">
        <f aca="true" t="shared" si="124" ref="D396:E400">D404+D412+D420</f>
        <v>24712.2</v>
      </c>
      <c r="E396" s="82">
        <f t="shared" si="124"/>
        <v>24667.8</v>
      </c>
      <c r="F396" s="170" t="s">
        <v>75</v>
      </c>
      <c r="G396" s="170" t="s">
        <v>75</v>
      </c>
      <c r="H396" s="29" t="s">
        <v>75</v>
      </c>
      <c r="I396" s="29" t="s">
        <v>75</v>
      </c>
      <c r="J396" s="29" t="s">
        <v>75</v>
      </c>
      <c r="K396" s="29" t="s">
        <v>75</v>
      </c>
      <c r="L396" s="29" t="s">
        <v>75</v>
      </c>
      <c r="M396" s="29" t="s">
        <v>75</v>
      </c>
      <c r="N396" s="29" t="s">
        <v>75</v>
      </c>
      <c r="O396" s="82" t="str">
        <f t="shared" si="110"/>
        <v>х</v>
      </c>
      <c r="P396" s="30"/>
    </row>
    <row r="397" spans="1:16" ht="12.75">
      <c r="A397" s="240"/>
      <c r="B397" s="307"/>
      <c r="C397" s="162" t="s">
        <v>30</v>
      </c>
      <c r="D397" s="82">
        <f t="shared" si="124"/>
        <v>711.15</v>
      </c>
      <c r="E397" s="82">
        <f t="shared" si="124"/>
        <v>711.15</v>
      </c>
      <c r="F397" s="170" t="s">
        <v>75</v>
      </c>
      <c r="G397" s="170" t="s">
        <v>75</v>
      </c>
      <c r="H397" s="29" t="s">
        <v>75</v>
      </c>
      <c r="I397" s="29" t="s">
        <v>75</v>
      </c>
      <c r="J397" s="29" t="s">
        <v>75</v>
      </c>
      <c r="K397" s="29" t="s">
        <v>75</v>
      </c>
      <c r="L397" s="29" t="s">
        <v>75</v>
      </c>
      <c r="M397" s="29" t="s">
        <v>75</v>
      </c>
      <c r="N397" s="29" t="s">
        <v>75</v>
      </c>
      <c r="O397" s="82" t="str">
        <f t="shared" si="110"/>
        <v>х</v>
      </c>
      <c r="P397" s="30"/>
    </row>
    <row r="398" spans="1:16" ht="21">
      <c r="A398" s="240"/>
      <c r="B398" s="307"/>
      <c r="C398" s="162" t="s">
        <v>90</v>
      </c>
      <c r="D398" s="82">
        <f t="shared" si="124"/>
        <v>0</v>
      </c>
      <c r="E398" s="82">
        <f t="shared" si="124"/>
        <v>0</v>
      </c>
      <c r="F398" s="170" t="s">
        <v>75</v>
      </c>
      <c r="G398" s="170" t="s">
        <v>75</v>
      </c>
      <c r="H398" s="29" t="s">
        <v>75</v>
      </c>
      <c r="I398" s="29" t="s">
        <v>75</v>
      </c>
      <c r="J398" s="29" t="s">
        <v>75</v>
      </c>
      <c r="K398" s="29" t="s">
        <v>75</v>
      </c>
      <c r="L398" s="29" t="s">
        <v>75</v>
      </c>
      <c r="M398" s="29" t="s">
        <v>75</v>
      </c>
      <c r="N398" s="29" t="s">
        <v>75</v>
      </c>
      <c r="O398" s="82" t="str">
        <f t="shared" si="110"/>
        <v>х</v>
      </c>
      <c r="P398" s="30"/>
    </row>
    <row r="399" spans="1:16" ht="21">
      <c r="A399" s="240"/>
      <c r="B399" s="307"/>
      <c r="C399" s="162" t="s">
        <v>36</v>
      </c>
      <c r="D399" s="82">
        <f t="shared" si="124"/>
        <v>0</v>
      </c>
      <c r="E399" s="82">
        <f t="shared" si="124"/>
        <v>0</v>
      </c>
      <c r="F399" s="170" t="s">
        <v>75</v>
      </c>
      <c r="G399" s="170" t="s">
        <v>75</v>
      </c>
      <c r="H399" s="29" t="s">
        <v>75</v>
      </c>
      <c r="I399" s="29" t="s">
        <v>75</v>
      </c>
      <c r="J399" s="29" t="s">
        <v>75</v>
      </c>
      <c r="K399" s="29" t="s">
        <v>75</v>
      </c>
      <c r="L399" s="29" t="s">
        <v>75</v>
      </c>
      <c r="M399" s="29" t="s">
        <v>75</v>
      </c>
      <c r="N399" s="29" t="s">
        <v>75</v>
      </c>
      <c r="O399" s="82" t="str">
        <f t="shared" si="110"/>
        <v>х</v>
      </c>
      <c r="P399" s="30"/>
    </row>
    <row r="400" spans="1:16" ht="12.75">
      <c r="A400" s="241"/>
      <c r="B400" s="308"/>
      <c r="C400" s="162" t="s">
        <v>91</v>
      </c>
      <c r="D400" s="82">
        <f t="shared" si="124"/>
        <v>0</v>
      </c>
      <c r="E400" s="82">
        <f>E408+E416+E424</f>
        <v>0</v>
      </c>
      <c r="F400" s="170" t="s">
        <v>75</v>
      </c>
      <c r="G400" s="170" t="s">
        <v>75</v>
      </c>
      <c r="H400" s="29" t="s">
        <v>75</v>
      </c>
      <c r="I400" s="29" t="s">
        <v>75</v>
      </c>
      <c r="J400" s="29" t="s">
        <v>75</v>
      </c>
      <c r="K400" s="29" t="s">
        <v>75</v>
      </c>
      <c r="L400" s="29" t="s">
        <v>75</v>
      </c>
      <c r="M400" s="29" t="s">
        <v>75</v>
      </c>
      <c r="N400" s="29" t="s">
        <v>75</v>
      </c>
      <c r="O400" s="82" t="str">
        <f t="shared" si="110"/>
        <v>х</v>
      </c>
      <c r="P400" s="30"/>
    </row>
    <row r="401" spans="1:16" ht="12.75">
      <c r="A401" s="290" t="s">
        <v>23</v>
      </c>
      <c r="B401" s="294" t="s">
        <v>862</v>
      </c>
      <c r="C401" s="162" t="s">
        <v>87</v>
      </c>
      <c r="D401" s="29">
        <f>SUM(D403:D408)</f>
        <v>909.15</v>
      </c>
      <c r="E401" s="29">
        <f>SUM(E403:E408)</f>
        <v>909.15</v>
      </c>
      <c r="F401" s="170" t="s">
        <v>75</v>
      </c>
      <c r="G401" s="170" t="s">
        <v>75</v>
      </c>
      <c r="H401" s="29" t="s">
        <v>75</v>
      </c>
      <c r="I401" s="29" t="s">
        <v>75</v>
      </c>
      <c r="J401" s="29" t="s">
        <v>75</v>
      </c>
      <c r="K401" s="29" t="s">
        <v>75</v>
      </c>
      <c r="L401" s="29" t="s">
        <v>75</v>
      </c>
      <c r="M401" s="29" t="s">
        <v>75</v>
      </c>
      <c r="N401" s="29" t="s">
        <v>75</v>
      </c>
      <c r="O401" s="82" t="str">
        <f t="shared" si="110"/>
        <v>х</v>
      </c>
      <c r="P401" s="30"/>
    </row>
    <row r="402" spans="1:16" ht="12.75">
      <c r="A402" s="291"/>
      <c r="B402" s="295"/>
      <c r="C402" s="163" t="s">
        <v>88</v>
      </c>
      <c r="D402" s="175">
        <f>'9 средства по кодам'!H879</f>
        <v>909.153</v>
      </c>
      <c r="E402" s="175">
        <f>'9 средства по кодам'!I879</f>
        <v>909.153</v>
      </c>
      <c r="F402" s="175" t="str">
        <f>'9 средства по кодам'!J879</f>
        <v>х</v>
      </c>
      <c r="G402" s="175" t="str">
        <f>'9 средства по кодам'!K879</f>
        <v>х</v>
      </c>
      <c r="H402" s="175" t="str">
        <f>'9 средства по кодам'!L879</f>
        <v>х</v>
      </c>
      <c r="I402" s="175" t="str">
        <f>'9 средства по кодам'!M879</f>
        <v>х</v>
      </c>
      <c r="J402" s="175" t="str">
        <f>'9 средства по кодам'!N879</f>
        <v>х</v>
      </c>
      <c r="K402" s="175" t="str">
        <f>'9 средства по кодам'!O879</f>
        <v>х</v>
      </c>
      <c r="L402" s="175" t="str">
        <f>'9 средства по кодам'!P879</f>
        <v>х</v>
      </c>
      <c r="M402" s="175" t="str">
        <f>'9 средства по кодам'!Q879</f>
        <v>х</v>
      </c>
      <c r="N402" s="175" t="str">
        <f>'9 средства по кодам'!R879</f>
        <v>х</v>
      </c>
      <c r="O402" s="177" t="str">
        <f t="shared" si="110"/>
        <v>х</v>
      </c>
      <c r="P402" s="30"/>
    </row>
    <row r="403" spans="1:16" ht="12.75">
      <c r="A403" s="291"/>
      <c r="B403" s="295"/>
      <c r="C403" s="164" t="s">
        <v>8</v>
      </c>
      <c r="D403" s="28">
        <v>0</v>
      </c>
      <c r="E403" s="28">
        <v>0</v>
      </c>
      <c r="F403" s="172" t="s">
        <v>75</v>
      </c>
      <c r="G403" s="172" t="s">
        <v>75</v>
      </c>
      <c r="H403" s="28" t="s">
        <v>75</v>
      </c>
      <c r="I403" s="28" t="s">
        <v>75</v>
      </c>
      <c r="J403" s="28" t="s">
        <v>75</v>
      </c>
      <c r="K403" s="28" t="s">
        <v>75</v>
      </c>
      <c r="L403" s="28" t="s">
        <v>75</v>
      </c>
      <c r="M403" s="28" t="s">
        <v>75</v>
      </c>
      <c r="N403" s="28" t="s">
        <v>75</v>
      </c>
      <c r="O403" s="82" t="str">
        <f t="shared" si="110"/>
        <v>х</v>
      </c>
      <c r="P403" s="30"/>
    </row>
    <row r="404" spans="1:16" ht="12.75">
      <c r="A404" s="291"/>
      <c r="B404" s="295"/>
      <c r="C404" s="164" t="s">
        <v>89</v>
      </c>
      <c r="D404" s="28">
        <v>198</v>
      </c>
      <c r="E404" s="28">
        <v>198</v>
      </c>
      <c r="F404" s="172" t="s">
        <v>75</v>
      </c>
      <c r="G404" s="172" t="s">
        <v>75</v>
      </c>
      <c r="H404" s="28" t="s">
        <v>75</v>
      </c>
      <c r="I404" s="28" t="s">
        <v>75</v>
      </c>
      <c r="J404" s="28" t="s">
        <v>75</v>
      </c>
      <c r="K404" s="28" t="s">
        <v>75</v>
      </c>
      <c r="L404" s="28" t="s">
        <v>75</v>
      </c>
      <c r="M404" s="28" t="s">
        <v>75</v>
      </c>
      <c r="N404" s="28" t="s">
        <v>75</v>
      </c>
      <c r="O404" s="82" t="str">
        <f t="shared" si="110"/>
        <v>х</v>
      </c>
      <c r="P404" s="30"/>
    </row>
    <row r="405" spans="1:16" ht="12.75">
      <c r="A405" s="291"/>
      <c r="B405" s="295"/>
      <c r="C405" s="164" t="s">
        <v>30</v>
      </c>
      <c r="D405" s="28">
        <v>711.15</v>
      </c>
      <c r="E405" s="28">
        <v>711.15</v>
      </c>
      <c r="F405" s="172" t="s">
        <v>75</v>
      </c>
      <c r="G405" s="172" t="s">
        <v>75</v>
      </c>
      <c r="H405" s="28" t="s">
        <v>75</v>
      </c>
      <c r="I405" s="28" t="s">
        <v>75</v>
      </c>
      <c r="J405" s="28" t="s">
        <v>75</v>
      </c>
      <c r="K405" s="28" t="s">
        <v>75</v>
      </c>
      <c r="L405" s="28" t="s">
        <v>75</v>
      </c>
      <c r="M405" s="28" t="s">
        <v>75</v>
      </c>
      <c r="N405" s="28" t="s">
        <v>75</v>
      </c>
      <c r="O405" s="82" t="str">
        <f t="shared" si="110"/>
        <v>х</v>
      </c>
      <c r="P405" s="30"/>
    </row>
    <row r="406" spans="1:16" ht="12" customHeight="1">
      <c r="A406" s="291"/>
      <c r="B406" s="295"/>
      <c r="C406" s="164" t="s">
        <v>90</v>
      </c>
      <c r="D406" s="28">
        <v>0</v>
      </c>
      <c r="E406" s="28">
        <v>0</v>
      </c>
      <c r="F406" s="172" t="s">
        <v>75</v>
      </c>
      <c r="G406" s="172" t="s">
        <v>75</v>
      </c>
      <c r="H406" s="28" t="s">
        <v>75</v>
      </c>
      <c r="I406" s="28" t="s">
        <v>75</v>
      </c>
      <c r="J406" s="28" t="s">
        <v>75</v>
      </c>
      <c r="K406" s="28" t="s">
        <v>75</v>
      </c>
      <c r="L406" s="28" t="s">
        <v>75</v>
      </c>
      <c r="M406" s="28" t="s">
        <v>75</v>
      </c>
      <c r="N406" s="28" t="s">
        <v>75</v>
      </c>
      <c r="O406" s="82" t="str">
        <f t="shared" si="110"/>
        <v>х</v>
      </c>
      <c r="P406" s="30"/>
    </row>
    <row r="407" spans="1:16" ht="22.5">
      <c r="A407" s="291"/>
      <c r="B407" s="295"/>
      <c r="C407" s="164" t="s">
        <v>36</v>
      </c>
      <c r="D407" s="28">
        <v>0</v>
      </c>
      <c r="E407" s="28">
        <v>0</v>
      </c>
      <c r="F407" s="172" t="s">
        <v>75</v>
      </c>
      <c r="G407" s="172" t="s">
        <v>75</v>
      </c>
      <c r="H407" s="28" t="s">
        <v>75</v>
      </c>
      <c r="I407" s="28" t="s">
        <v>75</v>
      </c>
      <c r="J407" s="28" t="s">
        <v>75</v>
      </c>
      <c r="K407" s="28" t="s">
        <v>75</v>
      </c>
      <c r="L407" s="28" t="s">
        <v>75</v>
      </c>
      <c r="M407" s="28" t="s">
        <v>75</v>
      </c>
      <c r="N407" s="28" t="s">
        <v>75</v>
      </c>
      <c r="O407" s="82" t="str">
        <f t="shared" si="110"/>
        <v>х</v>
      </c>
      <c r="P407" s="30"/>
    </row>
    <row r="408" spans="1:16" ht="12.75">
      <c r="A408" s="292"/>
      <c r="B408" s="296"/>
      <c r="C408" s="164" t="s">
        <v>91</v>
      </c>
      <c r="D408" s="28">
        <v>0</v>
      </c>
      <c r="E408" s="28">
        <v>0</v>
      </c>
      <c r="F408" s="172" t="s">
        <v>75</v>
      </c>
      <c r="G408" s="172" t="s">
        <v>75</v>
      </c>
      <c r="H408" s="28" t="s">
        <v>75</v>
      </c>
      <c r="I408" s="28" t="s">
        <v>75</v>
      </c>
      <c r="J408" s="28" t="s">
        <v>75</v>
      </c>
      <c r="K408" s="28" t="s">
        <v>75</v>
      </c>
      <c r="L408" s="28" t="s">
        <v>75</v>
      </c>
      <c r="M408" s="28" t="s">
        <v>75</v>
      </c>
      <c r="N408" s="28" t="s">
        <v>75</v>
      </c>
      <c r="O408" s="82" t="str">
        <f t="shared" si="110"/>
        <v>х</v>
      </c>
      <c r="P408" s="30"/>
    </row>
    <row r="409" spans="1:16" ht="12.75">
      <c r="A409" s="290" t="s">
        <v>37</v>
      </c>
      <c r="B409" s="294" t="s">
        <v>863</v>
      </c>
      <c r="C409" s="162" t="s">
        <v>87</v>
      </c>
      <c r="D409" s="82">
        <f>D411+D412+D413+D414+D415+D416</f>
        <v>16951.25</v>
      </c>
      <c r="E409" s="82">
        <f>E411+E412+E413+E414+E415+E416</f>
        <v>16951.25</v>
      </c>
      <c r="F409" s="171" t="s">
        <v>75</v>
      </c>
      <c r="G409" s="171" t="s">
        <v>75</v>
      </c>
      <c r="H409" s="82" t="s">
        <v>75</v>
      </c>
      <c r="I409" s="82" t="s">
        <v>75</v>
      </c>
      <c r="J409" s="82" t="s">
        <v>75</v>
      </c>
      <c r="K409" s="82" t="s">
        <v>75</v>
      </c>
      <c r="L409" s="82" t="s">
        <v>75</v>
      </c>
      <c r="M409" s="82" t="s">
        <v>75</v>
      </c>
      <c r="N409" s="82" t="s">
        <v>75</v>
      </c>
      <c r="O409" s="82" t="str">
        <f aca="true" t="shared" si="125" ref="O409:O424">N409</f>
        <v>х</v>
      </c>
      <c r="P409" s="30"/>
    </row>
    <row r="410" spans="1:16" ht="12.75">
      <c r="A410" s="291"/>
      <c r="B410" s="295"/>
      <c r="C410" s="163" t="s">
        <v>88</v>
      </c>
      <c r="D410" s="176">
        <f>'9 средства по кодам'!H888</f>
        <v>16951.259000000002</v>
      </c>
      <c r="E410" s="176">
        <f>'9 средства по кодам'!I888</f>
        <v>16951.259000000002</v>
      </c>
      <c r="F410" s="176" t="str">
        <f>'9 средства по кодам'!J888</f>
        <v>х</v>
      </c>
      <c r="G410" s="176" t="str">
        <f>'9 средства по кодам'!K888</f>
        <v>х</v>
      </c>
      <c r="H410" s="176" t="str">
        <f>'9 средства по кодам'!L888</f>
        <v>х</v>
      </c>
      <c r="I410" s="176" t="str">
        <f>'9 средства по кодам'!M888</f>
        <v>х</v>
      </c>
      <c r="J410" s="176" t="str">
        <f>'9 средства по кодам'!N888</f>
        <v>х</v>
      </c>
      <c r="K410" s="176" t="str">
        <f>'9 средства по кодам'!O888</f>
        <v>х</v>
      </c>
      <c r="L410" s="176" t="str">
        <f>'9 средства по кодам'!P888</f>
        <v>х</v>
      </c>
      <c r="M410" s="176" t="str">
        <f>'9 средства по кодам'!Q888</f>
        <v>х</v>
      </c>
      <c r="N410" s="176" t="str">
        <f>'9 средства по кодам'!R888</f>
        <v>х</v>
      </c>
      <c r="O410" s="177" t="str">
        <f t="shared" si="125"/>
        <v>х</v>
      </c>
      <c r="P410" s="30"/>
    </row>
    <row r="411" spans="1:16" ht="12.75">
      <c r="A411" s="291"/>
      <c r="B411" s="295"/>
      <c r="C411" s="164" t="s">
        <v>8</v>
      </c>
      <c r="D411" s="28">
        <v>1482</v>
      </c>
      <c r="E411" s="159">
        <v>1482</v>
      </c>
      <c r="F411" s="172" t="s">
        <v>75</v>
      </c>
      <c r="G411" s="172" t="s">
        <v>75</v>
      </c>
      <c r="H411" s="28" t="s">
        <v>75</v>
      </c>
      <c r="I411" s="28" t="s">
        <v>75</v>
      </c>
      <c r="J411" s="28" t="s">
        <v>75</v>
      </c>
      <c r="K411" s="28" t="s">
        <v>75</v>
      </c>
      <c r="L411" s="28" t="s">
        <v>75</v>
      </c>
      <c r="M411" s="28" t="s">
        <v>75</v>
      </c>
      <c r="N411" s="28" t="s">
        <v>75</v>
      </c>
      <c r="O411" s="82" t="str">
        <f t="shared" si="125"/>
        <v>х</v>
      </c>
      <c r="P411" s="30"/>
    </row>
    <row r="412" spans="1:16" ht="12.75">
      <c r="A412" s="291"/>
      <c r="B412" s="295"/>
      <c r="C412" s="164" t="s">
        <v>89</v>
      </c>
      <c r="D412" s="28">
        <v>15469.25</v>
      </c>
      <c r="E412" s="159">
        <v>15469.25</v>
      </c>
      <c r="F412" s="172" t="s">
        <v>75</v>
      </c>
      <c r="G412" s="172" t="s">
        <v>75</v>
      </c>
      <c r="H412" s="28" t="s">
        <v>75</v>
      </c>
      <c r="I412" s="28" t="s">
        <v>75</v>
      </c>
      <c r="J412" s="28" t="s">
        <v>75</v>
      </c>
      <c r="K412" s="28" t="s">
        <v>75</v>
      </c>
      <c r="L412" s="28" t="s">
        <v>75</v>
      </c>
      <c r="M412" s="28" t="s">
        <v>75</v>
      </c>
      <c r="N412" s="28" t="s">
        <v>75</v>
      </c>
      <c r="O412" s="82" t="str">
        <f t="shared" si="125"/>
        <v>х</v>
      </c>
      <c r="P412" s="30"/>
    </row>
    <row r="413" spans="1:16" ht="12.75">
      <c r="A413" s="291"/>
      <c r="B413" s="295"/>
      <c r="C413" s="164" t="s">
        <v>30</v>
      </c>
      <c r="D413" s="159">
        <v>0</v>
      </c>
      <c r="E413" s="159">
        <v>0</v>
      </c>
      <c r="F413" s="172" t="s">
        <v>75</v>
      </c>
      <c r="G413" s="172" t="s">
        <v>75</v>
      </c>
      <c r="H413" s="28" t="s">
        <v>75</v>
      </c>
      <c r="I413" s="28" t="s">
        <v>75</v>
      </c>
      <c r="J413" s="28" t="s">
        <v>75</v>
      </c>
      <c r="K413" s="28" t="s">
        <v>75</v>
      </c>
      <c r="L413" s="28" t="s">
        <v>75</v>
      </c>
      <c r="M413" s="28" t="s">
        <v>75</v>
      </c>
      <c r="N413" s="28" t="s">
        <v>75</v>
      </c>
      <c r="O413" s="82" t="str">
        <f t="shared" si="125"/>
        <v>х</v>
      </c>
      <c r="P413" s="30"/>
    </row>
    <row r="414" spans="1:16" ht="12.75" customHeight="1">
      <c r="A414" s="291"/>
      <c r="B414" s="295"/>
      <c r="C414" s="164" t="s">
        <v>90</v>
      </c>
      <c r="D414" s="159">
        <v>0</v>
      </c>
      <c r="E414" s="159">
        <v>0</v>
      </c>
      <c r="F414" s="172" t="s">
        <v>75</v>
      </c>
      <c r="G414" s="172" t="s">
        <v>75</v>
      </c>
      <c r="H414" s="28" t="s">
        <v>75</v>
      </c>
      <c r="I414" s="28" t="s">
        <v>75</v>
      </c>
      <c r="J414" s="28" t="s">
        <v>75</v>
      </c>
      <c r="K414" s="28" t="s">
        <v>75</v>
      </c>
      <c r="L414" s="28" t="s">
        <v>75</v>
      </c>
      <c r="M414" s="28" t="s">
        <v>75</v>
      </c>
      <c r="N414" s="28" t="s">
        <v>75</v>
      </c>
      <c r="O414" s="82" t="str">
        <f t="shared" si="125"/>
        <v>х</v>
      </c>
      <c r="P414" s="30"/>
    </row>
    <row r="415" spans="1:16" ht="22.5">
      <c r="A415" s="291"/>
      <c r="B415" s="295"/>
      <c r="C415" s="164" t="s">
        <v>36</v>
      </c>
      <c r="D415" s="159">
        <v>0</v>
      </c>
      <c r="E415" s="159">
        <v>0</v>
      </c>
      <c r="F415" s="172" t="s">
        <v>75</v>
      </c>
      <c r="G415" s="172" t="s">
        <v>75</v>
      </c>
      <c r="H415" s="28" t="s">
        <v>75</v>
      </c>
      <c r="I415" s="28" t="s">
        <v>75</v>
      </c>
      <c r="J415" s="28" t="s">
        <v>75</v>
      </c>
      <c r="K415" s="28" t="s">
        <v>75</v>
      </c>
      <c r="L415" s="28" t="s">
        <v>75</v>
      </c>
      <c r="M415" s="28" t="s">
        <v>75</v>
      </c>
      <c r="N415" s="28" t="s">
        <v>75</v>
      </c>
      <c r="O415" s="82" t="str">
        <f t="shared" si="125"/>
        <v>х</v>
      </c>
      <c r="P415" s="30"/>
    </row>
    <row r="416" spans="1:16" ht="12.75">
      <c r="A416" s="292"/>
      <c r="B416" s="296"/>
      <c r="C416" s="164" t="s">
        <v>91</v>
      </c>
      <c r="D416" s="159">
        <v>0</v>
      </c>
      <c r="E416" s="159">
        <v>0</v>
      </c>
      <c r="F416" s="172" t="s">
        <v>75</v>
      </c>
      <c r="G416" s="172" t="s">
        <v>75</v>
      </c>
      <c r="H416" s="28" t="s">
        <v>75</v>
      </c>
      <c r="I416" s="28" t="s">
        <v>75</v>
      </c>
      <c r="J416" s="28" t="s">
        <v>75</v>
      </c>
      <c r="K416" s="28" t="s">
        <v>75</v>
      </c>
      <c r="L416" s="28" t="s">
        <v>75</v>
      </c>
      <c r="M416" s="28" t="s">
        <v>75</v>
      </c>
      <c r="N416" s="28" t="s">
        <v>75</v>
      </c>
      <c r="O416" s="82" t="str">
        <f t="shared" si="125"/>
        <v>х</v>
      </c>
      <c r="P416" s="30"/>
    </row>
    <row r="417" spans="1:16" ht="14.25" customHeight="1">
      <c r="A417" s="290" t="s">
        <v>66</v>
      </c>
      <c r="B417" s="294" t="s">
        <v>864</v>
      </c>
      <c r="C417" s="162" t="s">
        <v>87</v>
      </c>
      <c r="D417" s="29">
        <f>SUM(D419:D424)</f>
        <v>9044.95</v>
      </c>
      <c r="E417" s="29">
        <f>SUM(E419:E424)</f>
        <v>9000.55</v>
      </c>
      <c r="F417" s="170" t="s">
        <v>75</v>
      </c>
      <c r="G417" s="170" t="s">
        <v>75</v>
      </c>
      <c r="H417" s="29" t="s">
        <v>75</v>
      </c>
      <c r="I417" s="29" t="s">
        <v>75</v>
      </c>
      <c r="J417" s="29" t="s">
        <v>75</v>
      </c>
      <c r="K417" s="29" t="s">
        <v>75</v>
      </c>
      <c r="L417" s="29" t="s">
        <v>75</v>
      </c>
      <c r="M417" s="29" t="s">
        <v>75</v>
      </c>
      <c r="N417" s="29" t="s">
        <v>75</v>
      </c>
      <c r="O417" s="82" t="str">
        <f t="shared" si="125"/>
        <v>х</v>
      </c>
      <c r="P417" s="30"/>
    </row>
    <row r="418" spans="1:16" ht="12.75">
      <c r="A418" s="291"/>
      <c r="B418" s="295"/>
      <c r="C418" s="163" t="s">
        <v>88</v>
      </c>
      <c r="D418" s="175">
        <f>'9 средства по кодам'!H897</f>
        <v>9044.95</v>
      </c>
      <c r="E418" s="175">
        <f>'9 средства по кодам'!I897</f>
        <v>9000.59</v>
      </c>
      <c r="F418" s="175" t="str">
        <f>'9 средства по кодам'!J897</f>
        <v>х</v>
      </c>
      <c r="G418" s="175" t="str">
        <f>'9 средства по кодам'!K897</f>
        <v>х</v>
      </c>
      <c r="H418" s="175" t="str">
        <f>'9 средства по кодам'!L897</f>
        <v>х</v>
      </c>
      <c r="I418" s="175" t="str">
        <f>'9 средства по кодам'!M897</f>
        <v>х</v>
      </c>
      <c r="J418" s="175" t="str">
        <f>'9 средства по кодам'!N897</f>
        <v>х</v>
      </c>
      <c r="K418" s="175" t="str">
        <f>'9 средства по кодам'!O897</f>
        <v>х</v>
      </c>
      <c r="L418" s="175" t="str">
        <f>'9 средства по кодам'!P897</f>
        <v>х</v>
      </c>
      <c r="M418" s="175" t="str">
        <f>'9 средства по кодам'!Q897</f>
        <v>х</v>
      </c>
      <c r="N418" s="175" t="str">
        <f>'9 средства по кодам'!R897</f>
        <v>х</v>
      </c>
      <c r="O418" s="177" t="str">
        <f t="shared" si="125"/>
        <v>х</v>
      </c>
      <c r="P418" s="30"/>
    </row>
    <row r="419" spans="1:16" ht="12.75">
      <c r="A419" s="291"/>
      <c r="B419" s="295"/>
      <c r="C419" s="164" t="s">
        <v>8</v>
      </c>
      <c r="D419" s="159">
        <v>0</v>
      </c>
      <c r="E419" s="159">
        <v>0</v>
      </c>
      <c r="F419" s="169" t="s">
        <v>75</v>
      </c>
      <c r="G419" s="169" t="s">
        <v>75</v>
      </c>
      <c r="H419" s="159" t="s">
        <v>75</v>
      </c>
      <c r="I419" s="159" t="s">
        <v>75</v>
      </c>
      <c r="J419" s="159" t="s">
        <v>75</v>
      </c>
      <c r="K419" s="159" t="s">
        <v>75</v>
      </c>
      <c r="L419" s="159" t="s">
        <v>75</v>
      </c>
      <c r="M419" s="159" t="s">
        <v>75</v>
      </c>
      <c r="N419" s="159" t="s">
        <v>75</v>
      </c>
      <c r="O419" s="82" t="str">
        <f t="shared" si="125"/>
        <v>х</v>
      </c>
      <c r="P419" s="30"/>
    </row>
    <row r="420" spans="1:16" ht="12.75">
      <c r="A420" s="291"/>
      <c r="B420" s="295"/>
      <c r="C420" s="164" t="s">
        <v>89</v>
      </c>
      <c r="D420" s="159">
        <v>9044.95</v>
      </c>
      <c r="E420" s="159">
        <v>9000.55</v>
      </c>
      <c r="F420" s="169" t="s">
        <v>75</v>
      </c>
      <c r="G420" s="169" t="s">
        <v>75</v>
      </c>
      <c r="H420" s="159" t="s">
        <v>75</v>
      </c>
      <c r="I420" s="159" t="s">
        <v>75</v>
      </c>
      <c r="J420" s="159" t="s">
        <v>75</v>
      </c>
      <c r="K420" s="159" t="s">
        <v>75</v>
      </c>
      <c r="L420" s="159" t="s">
        <v>75</v>
      </c>
      <c r="M420" s="159" t="s">
        <v>75</v>
      </c>
      <c r="N420" s="159" t="s">
        <v>75</v>
      </c>
      <c r="O420" s="82" t="str">
        <f t="shared" si="125"/>
        <v>х</v>
      </c>
      <c r="P420" s="30"/>
    </row>
    <row r="421" spans="1:16" ht="12.75">
      <c r="A421" s="291"/>
      <c r="B421" s="295"/>
      <c r="C421" s="164" t="s">
        <v>30</v>
      </c>
      <c r="D421" s="159">
        <v>0</v>
      </c>
      <c r="E421" s="159">
        <v>0</v>
      </c>
      <c r="F421" s="169" t="s">
        <v>75</v>
      </c>
      <c r="G421" s="169" t="s">
        <v>75</v>
      </c>
      <c r="H421" s="159" t="s">
        <v>75</v>
      </c>
      <c r="I421" s="159" t="s">
        <v>75</v>
      </c>
      <c r="J421" s="159" t="s">
        <v>75</v>
      </c>
      <c r="K421" s="159" t="s">
        <v>75</v>
      </c>
      <c r="L421" s="159" t="s">
        <v>75</v>
      </c>
      <c r="M421" s="159" t="s">
        <v>75</v>
      </c>
      <c r="N421" s="159" t="s">
        <v>75</v>
      </c>
      <c r="O421" s="82" t="str">
        <f t="shared" si="125"/>
        <v>х</v>
      </c>
      <c r="P421" s="30"/>
    </row>
    <row r="422" spans="1:16" ht="11.25" customHeight="1">
      <c r="A422" s="291"/>
      <c r="B422" s="295"/>
      <c r="C422" s="164" t="s">
        <v>90</v>
      </c>
      <c r="D422" s="159">
        <v>0</v>
      </c>
      <c r="E422" s="159">
        <v>0</v>
      </c>
      <c r="F422" s="169" t="s">
        <v>75</v>
      </c>
      <c r="G422" s="169" t="s">
        <v>75</v>
      </c>
      <c r="H422" s="159" t="s">
        <v>75</v>
      </c>
      <c r="I422" s="159" t="s">
        <v>75</v>
      </c>
      <c r="J422" s="159" t="s">
        <v>75</v>
      </c>
      <c r="K422" s="159" t="s">
        <v>75</v>
      </c>
      <c r="L422" s="159" t="s">
        <v>75</v>
      </c>
      <c r="M422" s="159" t="s">
        <v>75</v>
      </c>
      <c r="N422" s="159" t="s">
        <v>75</v>
      </c>
      <c r="O422" s="82" t="str">
        <f t="shared" si="125"/>
        <v>х</v>
      </c>
      <c r="P422" s="30"/>
    </row>
    <row r="423" spans="1:16" ht="22.5">
      <c r="A423" s="291"/>
      <c r="B423" s="295"/>
      <c r="C423" s="164" t="s">
        <v>36</v>
      </c>
      <c r="D423" s="159">
        <v>0</v>
      </c>
      <c r="E423" s="159">
        <v>0</v>
      </c>
      <c r="F423" s="169" t="s">
        <v>75</v>
      </c>
      <c r="G423" s="169" t="s">
        <v>75</v>
      </c>
      <c r="H423" s="159" t="s">
        <v>75</v>
      </c>
      <c r="I423" s="159" t="s">
        <v>75</v>
      </c>
      <c r="J423" s="159" t="s">
        <v>75</v>
      </c>
      <c r="K423" s="159" t="s">
        <v>75</v>
      </c>
      <c r="L423" s="159" t="s">
        <v>75</v>
      </c>
      <c r="M423" s="159" t="s">
        <v>75</v>
      </c>
      <c r="N423" s="159" t="s">
        <v>75</v>
      </c>
      <c r="O423" s="82" t="str">
        <f t="shared" si="125"/>
        <v>х</v>
      </c>
      <c r="P423" s="30"/>
    </row>
    <row r="424" spans="1:16" ht="12.75">
      <c r="A424" s="292"/>
      <c r="B424" s="296"/>
      <c r="C424" s="164" t="s">
        <v>91</v>
      </c>
      <c r="D424" s="159">
        <v>0</v>
      </c>
      <c r="E424" s="159">
        <v>0</v>
      </c>
      <c r="F424" s="169" t="s">
        <v>75</v>
      </c>
      <c r="G424" s="169" t="s">
        <v>75</v>
      </c>
      <c r="H424" s="159" t="s">
        <v>75</v>
      </c>
      <c r="I424" s="159" t="s">
        <v>75</v>
      </c>
      <c r="J424" s="159" t="s">
        <v>75</v>
      </c>
      <c r="K424" s="159" t="s">
        <v>75</v>
      </c>
      <c r="L424" s="159" t="s">
        <v>75</v>
      </c>
      <c r="M424" s="159" t="s">
        <v>75</v>
      </c>
      <c r="N424" s="159" t="s">
        <v>75</v>
      </c>
      <c r="O424" s="82" t="str">
        <f t="shared" si="125"/>
        <v>х</v>
      </c>
      <c r="P424" s="30"/>
    </row>
    <row r="425" spans="1:16" s="56" customFormat="1" ht="12.75">
      <c r="A425" s="317" t="s">
        <v>669</v>
      </c>
      <c r="B425" s="318"/>
      <c r="C425" s="333"/>
      <c r="D425" s="334">
        <f>D377+D345+D329+D297+D281+D265+D249+D209+D185+D153+D137+D113+D73+D8+D393</f>
        <v>934199.04399</v>
      </c>
      <c r="E425" s="334">
        <f>E377+E345+E329+E297+E281+E265+E249+E209+E185+E153+E137+E113+E73+E8+E393</f>
        <v>928333.50899</v>
      </c>
      <c r="F425" s="334">
        <f aca="true" t="shared" si="126" ref="F425:M425">F377+F345+F329+F297+F281+F265+F249+F209+F185+F153+F137+F113+F73+F8</f>
        <v>984294.1532000001</v>
      </c>
      <c r="G425" s="334">
        <f t="shared" si="126"/>
        <v>181194.27568000002</v>
      </c>
      <c r="H425" s="334">
        <f t="shared" si="126"/>
        <v>1054113.4822000002</v>
      </c>
      <c r="I425" s="334">
        <f t="shared" si="126"/>
        <v>441745.50648999994</v>
      </c>
      <c r="J425" s="334">
        <f t="shared" si="126"/>
        <v>1071666.86068</v>
      </c>
      <c r="K425" s="334">
        <f t="shared" si="126"/>
        <v>664616.13905</v>
      </c>
      <c r="L425" s="334">
        <f t="shared" si="126"/>
        <v>1074225.09017</v>
      </c>
      <c r="M425" s="334">
        <f t="shared" si="126"/>
        <v>1042656.07223</v>
      </c>
      <c r="N425" s="334">
        <f>N377+N345+N329+N297+N281+N265+N249+N209+N185+N153+N137+N113+N73+N8+N57</f>
        <v>1019164.2999999999</v>
      </c>
      <c r="O425" s="334">
        <f>O377+O345+O329+O297+O281+O265+O249+O209+O185+O153+O137+O113+O73+O8+O57</f>
        <v>1019164.2999999999</v>
      </c>
      <c r="P425" s="335"/>
    </row>
    <row r="426" spans="1:16" ht="12.75">
      <c r="A426" s="55"/>
      <c r="B426" s="61"/>
      <c r="C426" s="329"/>
      <c r="D426" s="330"/>
      <c r="E426" s="330"/>
      <c r="F426" s="330"/>
      <c r="G426" s="330"/>
      <c r="H426" s="330"/>
      <c r="I426" s="330"/>
      <c r="J426" s="330"/>
      <c r="K426" s="330"/>
      <c r="L426" s="330"/>
      <c r="M426" s="330"/>
      <c r="N426" s="330"/>
      <c r="O426" s="330"/>
      <c r="P426" s="331"/>
    </row>
    <row r="427" spans="1:16" ht="12.75">
      <c r="A427" s="55"/>
      <c r="B427" s="61"/>
      <c r="C427" s="336"/>
      <c r="D427" s="330"/>
      <c r="E427" s="330"/>
      <c r="F427" s="330"/>
      <c r="G427" s="330"/>
      <c r="H427" s="330"/>
      <c r="I427" s="330"/>
      <c r="J427" s="330"/>
      <c r="K427" s="330"/>
      <c r="L427" s="330"/>
      <c r="M427" s="330"/>
      <c r="N427" s="330"/>
      <c r="O427" s="330"/>
      <c r="P427" s="332"/>
    </row>
    <row r="428" spans="3:16" ht="12.75">
      <c r="C428" s="336"/>
      <c r="D428" s="337"/>
      <c r="E428" s="337"/>
      <c r="F428" s="337"/>
      <c r="G428" s="337"/>
      <c r="H428" s="337"/>
      <c r="I428" s="337"/>
      <c r="J428" s="337"/>
      <c r="K428" s="337"/>
      <c r="L428" s="337"/>
      <c r="M428" s="337"/>
      <c r="N428" s="337"/>
      <c r="O428" s="337"/>
      <c r="P428" s="332"/>
    </row>
    <row r="429" spans="3:16" ht="12.75">
      <c r="C429" s="338"/>
      <c r="D429" s="330"/>
      <c r="E429" s="330"/>
      <c r="F429" s="330"/>
      <c r="G429" s="330"/>
      <c r="H429" s="330"/>
      <c r="I429" s="330"/>
      <c r="J429" s="330"/>
      <c r="K429" s="330"/>
      <c r="L429" s="330"/>
      <c r="M429" s="330"/>
      <c r="N429" s="330"/>
      <c r="O429" s="330"/>
      <c r="P429" s="332"/>
    </row>
    <row r="430" spans="3:16" ht="12.75">
      <c r="C430" s="339"/>
      <c r="D430" s="340"/>
      <c r="E430" s="340"/>
      <c r="F430" s="340"/>
      <c r="G430" s="340"/>
      <c r="H430" s="340"/>
      <c r="I430" s="340"/>
      <c r="J430" s="340"/>
      <c r="K430" s="340"/>
      <c r="L430" s="340"/>
      <c r="M430" s="340"/>
      <c r="N430" s="340"/>
      <c r="O430" s="340"/>
      <c r="P430" s="332"/>
    </row>
    <row r="431" spans="3:16" ht="12.75">
      <c r="C431" s="339"/>
      <c r="D431" s="340"/>
      <c r="E431" s="340"/>
      <c r="F431" s="340"/>
      <c r="G431" s="340"/>
      <c r="H431" s="340"/>
      <c r="I431" s="340"/>
      <c r="J431" s="340"/>
      <c r="K431" s="340"/>
      <c r="L431" s="340"/>
      <c r="M431" s="340"/>
      <c r="N431" s="340"/>
      <c r="O431" s="340"/>
      <c r="P431" s="332"/>
    </row>
    <row r="432" spans="3:16" ht="12.75">
      <c r="C432" s="339"/>
      <c r="D432" s="340"/>
      <c r="E432" s="340"/>
      <c r="F432" s="340"/>
      <c r="G432" s="340"/>
      <c r="H432" s="340"/>
      <c r="I432" s="340"/>
      <c r="J432" s="340"/>
      <c r="K432" s="340"/>
      <c r="L432" s="340"/>
      <c r="M432" s="340"/>
      <c r="N432" s="340"/>
      <c r="O432" s="340"/>
      <c r="P432" s="332"/>
    </row>
    <row r="433" spans="3:16" ht="12.75" customHeight="1">
      <c r="C433" s="339"/>
      <c r="D433" s="340"/>
      <c r="E433" s="340"/>
      <c r="F433" s="340"/>
      <c r="G433" s="340"/>
      <c r="H433" s="340"/>
      <c r="I433" s="340"/>
      <c r="J433" s="340"/>
      <c r="K433" s="340"/>
      <c r="L433" s="340"/>
      <c r="M433" s="340"/>
      <c r="N433" s="340"/>
      <c r="O433" s="340"/>
      <c r="P433" s="332"/>
    </row>
    <row r="434" spans="3:16" ht="24" customHeight="1">
      <c r="C434" s="339"/>
      <c r="D434" s="340"/>
      <c r="E434" s="340"/>
      <c r="F434" s="340"/>
      <c r="G434" s="340"/>
      <c r="H434" s="340"/>
      <c r="I434" s="340"/>
      <c r="J434" s="340"/>
      <c r="K434" s="340"/>
      <c r="L434" s="340"/>
      <c r="M434" s="340"/>
      <c r="N434" s="340"/>
      <c r="O434" s="340"/>
      <c r="P434" s="332"/>
    </row>
    <row r="435" spans="3:16" ht="12.75">
      <c r="C435" s="339"/>
      <c r="D435" s="340"/>
      <c r="E435" s="340"/>
      <c r="F435" s="340"/>
      <c r="G435" s="340"/>
      <c r="H435" s="340"/>
      <c r="I435" s="340"/>
      <c r="J435" s="340"/>
      <c r="K435" s="340"/>
      <c r="L435" s="340"/>
      <c r="M435" s="340"/>
      <c r="N435" s="340"/>
      <c r="O435" s="340"/>
      <c r="P435" s="332"/>
    </row>
    <row r="436" spans="3:16" ht="12.75">
      <c r="C436" s="336"/>
      <c r="D436" s="332"/>
      <c r="E436" s="332"/>
      <c r="F436" s="332"/>
      <c r="G436" s="332"/>
      <c r="H436" s="332"/>
      <c r="I436" s="332"/>
      <c r="J436" s="332"/>
      <c r="K436" s="332"/>
      <c r="L436" s="332"/>
      <c r="M436" s="332"/>
      <c r="N436" s="332"/>
      <c r="O436" s="332"/>
      <c r="P436" s="332"/>
    </row>
    <row r="437" spans="3:16" ht="12.75">
      <c r="C437" s="336"/>
      <c r="D437" s="332"/>
      <c r="E437" s="332"/>
      <c r="F437" s="332"/>
      <c r="G437" s="332"/>
      <c r="H437" s="332"/>
      <c r="I437" s="332"/>
      <c r="J437" s="332"/>
      <c r="K437" s="332"/>
      <c r="L437" s="332"/>
      <c r="M437" s="332"/>
      <c r="N437" s="332"/>
      <c r="O437" s="332"/>
      <c r="P437" s="332"/>
    </row>
    <row r="438" spans="3:16" ht="12.75">
      <c r="C438" s="336"/>
      <c r="D438" s="332"/>
      <c r="E438" s="332"/>
      <c r="F438" s="332"/>
      <c r="G438" s="332"/>
      <c r="H438" s="332"/>
      <c r="I438" s="332"/>
      <c r="J438" s="332"/>
      <c r="K438" s="332"/>
      <c r="L438" s="332"/>
      <c r="M438" s="332"/>
      <c r="N438" s="332"/>
      <c r="O438" s="332"/>
      <c r="P438" s="332"/>
    </row>
    <row r="439" spans="3:16" ht="12.75">
      <c r="C439" s="336"/>
      <c r="D439" s="332"/>
      <c r="E439" s="332"/>
      <c r="F439" s="332"/>
      <c r="G439" s="332"/>
      <c r="H439" s="332"/>
      <c r="I439" s="332"/>
      <c r="J439" s="332"/>
      <c r="K439" s="332"/>
      <c r="L439" s="332"/>
      <c r="M439" s="332"/>
      <c r="N439" s="332"/>
      <c r="O439" s="332"/>
      <c r="P439" s="332"/>
    </row>
    <row r="440" spans="3:16" ht="12.75">
      <c r="C440" s="336"/>
      <c r="D440" s="332"/>
      <c r="E440" s="332"/>
      <c r="F440" s="332"/>
      <c r="G440" s="332"/>
      <c r="H440" s="332"/>
      <c r="I440" s="332"/>
      <c r="J440" s="332"/>
      <c r="K440" s="332"/>
      <c r="L440" s="332"/>
      <c r="M440" s="332"/>
      <c r="N440" s="332"/>
      <c r="O440" s="332"/>
      <c r="P440" s="332"/>
    </row>
    <row r="441" spans="3:16" ht="12.75">
      <c r="C441" s="336"/>
      <c r="D441" s="332"/>
      <c r="E441" s="332"/>
      <c r="F441" s="332"/>
      <c r="G441" s="332"/>
      <c r="H441" s="332"/>
      <c r="I441" s="332"/>
      <c r="J441" s="332"/>
      <c r="K441" s="332"/>
      <c r="L441" s="332"/>
      <c r="M441" s="332"/>
      <c r="N441" s="332"/>
      <c r="O441" s="332"/>
      <c r="P441" s="332"/>
    </row>
  </sheetData>
  <sheetProtection/>
  <mergeCells count="120">
    <mergeCell ref="A193:A200"/>
    <mergeCell ref="B193:B200"/>
    <mergeCell ref="A409:A416"/>
    <mergeCell ref="B409:B416"/>
    <mergeCell ref="A417:A424"/>
    <mergeCell ref="B417:B424"/>
    <mergeCell ref="A393:A400"/>
    <mergeCell ref="B393:B400"/>
    <mergeCell ref="A401:A408"/>
    <mergeCell ref="B401:B408"/>
    <mergeCell ref="B361:B368"/>
    <mergeCell ref="A305:A312"/>
    <mergeCell ref="A361:A368"/>
    <mergeCell ref="A313:A320"/>
    <mergeCell ref="A281:A288"/>
    <mergeCell ref="A289:A296"/>
    <mergeCell ref="B289:B296"/>
    <mergeCell ref="B353:B360"/>
    <mergeCell ref="B321:B328"/>
    <mergeCell ref="B329:B336"/>
    <mergeCell ref="B50:B56"/>
    <mergeCell ref="A153:A160"/>
    <mergeCell ref="B137:B144"/>
    <mergeCell ref="B145:B152"/>
    <mergeCell ref="A36:A42"/>
    <mergeCell ref="A425:C425"/>
    <mergeCell ref="A185:A192"/>
    <mergeCell ref="B185:B192"/>
    <mergeCell ref="A369:A376"/>
    <mergeCell ref="B369:B376"/>
    <mergeCell ref="A3:P3"/>
    <mergeCell ref="A5:A7"/>
    <mergeCell ref="B5:B7"/>
    <mergeCell ref="N5:O6"/>
    <mergeCell ref="P5:P7"/>
    <mergeCell ref="D5:E6"/>
    <mergeCell ref="H6:I6"/>
    <mergeCell ref="F6:G6"/>
    <mergeCell ref="J6:K6"/>
    <mergeCell ref="C5:C7"/>
    <mergeCell ref="A15:A21"/>
    <mergeCell ref="A241:A248"/>
    <mergeCell ref="B273:B280"/>
    <mergeCell ref="A265:A272"/>
    <mergeCell ref="A29:A35"/>
    <mergeCell ref="A201:A208"/>
    <mergeCell ref="B177:B184"/>
    <mergeCell ref="A177:A184"/>
    <mergeCell ref="B15:B21"/>
    <mergeCell ref="A209:A216"/>
    <mergeCell ref="A129:A136"/>
    <mergeCell ref="A161:A168"/>
    <mergeCell ref="B297:B304"/>
    <mergeCell ref="B313:B320"/>
    <mergeCell ref="A385:A392"/>
    <mergeCell ref="B305:B312"/>
    <mergeCell ref="A169:A176"/>
    <mergeCell ref="B169:B176"/>
    <mergeCell ref="B209:B216"/>
    <mergeCell ref="A353:A360"/>
    <mergeCell ref="B57:B64"/>
    <mergeCell ref="A65:A72"/>
    <mergeCell ref="B65:B72"/>
    <mergeCell ref="B121:B128"/>
    <mergeCell ref="B385:B392"/>
    <mergeCell ref="A345:A352"/>
    <mergeCell ref="B201:B208"/>
    <mergeCell ref="A273:A280"/>
    <mergeCell ref="B161:B168"/>
    <mergeCell ref="B73:B80"/>
    <mergeCell ref="B217:B224"/>
    <mergeCell ref="B257:B264"/>
    <mergeCell ref="B8:B14"/>
    <mergeCell ref="B233:B240"/>
    <mergeCell ref="B36:B42"/>
    <mergeCell ref="A97:A104"/>
    <mergeCell ref="A105:A112"/>
    <mergeCell ref="A121:A128"/>
    <mergeCell ref="B29:B35"/>
    <mergeCell ref="A57:A64"/>
    <mergeCell ref="B153:B160"/>
    <mergeCell ref="A321:A328"/>
    <mergeCell ref="A145:A152"/>
    <mergeCell ref="B81:B88"/>
    <mergeCell ref="A89:A96"/>
    <mergeCell ref="A137:A144"/>
    <mergeCell ref="A113:A120"/>
    <mergeCell ref="A233:A240"/>
    <mergeCell ref="B129:B136"/>
    <mergeCell ref="B113:B120"/>
    <mergeCell ref="A377:A384"/>
    <mergeCell ref="B377:B384"/>
    <mergeCell ref="B345:B352"/>
    <mergeCell ref="A249:A256"/>
    <mergeCell ref="B249:B256"/>
    <mergeCell ref="A297:A304"/>
    <mergeCell ref="A329:A336"/>
    <mergeCell ref="B337:B344"/>
    <mergeCell ref="B265:B272"/>
    <mergeCell ref="B281:B288"/>
    <mergeCell ref="A22:A28"/>
    <mergeCell ref="B22:B28"/>
    <mergeCell ref="A225:A232"/>
    <mergeCell ref="B225:B232"/>
    <mergeCell ref="A337:A344"/>
    <mergeCell ref="A257:A264"/>
    <mergeCell ref="A217:A224"/>
    <mergeCell ref="B105:B112"/>
    <mergeCell ref="B241:B248"/>
    <mergeCell ref="A73:A80"/>
    <mergeCell ref="M1:Q1"/>
    <mergeCell ref="A50:A56"/>
    <mergeCell ref="B97:B104"/>
    <mergeCell ref="A81:A88"/>
    <mergeCell ref="A43:A49"/>
    <mergeCell ref="B43:B49"/>
    <mergeCell ref="L6:M6"/>
    <mergeCell ref="A8:A14"/>
    <mergeCell ref="B89:B96"/>
    <mergeCell ref="F5:M5"/>
  </mergeCells>
  <printOptions/>
  <pageMargins left="0.7480314960629921" right="0.3937007874015748" top="1.1811023622047245" bottom="0.3937007874015748" header="0.3149606299212598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5.875" style="5" customWidth="1"/>
    <col min="2" max="2" width="18.875" style="5" customWidth="1"/>
    <col min="3" max="3" width="10.75390625" style="5" customWidth="1"/>
    <col min="4" max="4" width="11.625" style="5" customWidth="1"/>
    <col min="5" max="5" width="12.625" style="5" customWidth="1"/>
    <col min="6" max="6" width="8.75390625" style="5" customWidth="1"/>
    <col min="7" max="7" width="9.125" style="5" customWidth="1"/>
    <col min="8" max="8" width="9.625" style="5" customWidth="1"/>
    <col min="9" max="9" width="10.125" style="5" customWidth="1"/>
    <col min="10" max="11" width="9.125" style="5" customWidth="1"/>
    <col min="12" max="12" width="10.00390625" style="5" customWidth="1"/>
    <col min="13" max="13" width="9.125" style="5" customWidth="1"/>
    <col min="14" max="14" width="9.75390625" style="5" customWidth="1"/>
    <col min="15" max="15" width="9.125" style="5" customWidth="1"/>
    <col min="16" max="16" width="11.00390625" style="5" customWidth="1"/>
    <col min="17" max="16384" width="9.125" style="5" customWidth="1"/>
  </cols>
  <sheetData>
    <row r="1" ht="12.75">
      <c r="M1" s="5" t="s">
        <v>455</v>
      </c>
    </row>
    <row r="3" spans="1:16" ht="39.75" customHeight="1">
      <c r="A3" s="323" t="s">
        <v>1006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 ht="27" customHeight="1">
      <c r="A4" s="6"/>
      <c r="B4" s="6"/>
      <c r="C4" s="6"/>
      <c r="D4" s="6"/>
      <c r="E4" s="6"/>
      <c r="F4" s="6"/>
      <c r="G4" s="6"/>
      <c r="H4" s="324" t="s">
        <v>434</v>
      </c>
      <c r="I4" s="325"/>
      <c r="J4" s="325"/>
      <c r="K4" s="325"/>
      <c r="L4" s="325"/>
      <c r="M4" s="325"/>
      <c r="N4" s="325"/>
      <c r="O4" s="325"/>
      <c r="P4" s="325"/>
    </row>
    <row r="5" spans="1:16" ht="32.25" customHeight="1">
      <c r="A5" s="6"/>
      <c r="B5" s="6"/>
      <c r="C5" s="6"/>
      <c r="D5" s="6"/>
      <c r="E5" s="6"/>
      <c r="F5" s="6"/>
      <c r="G5" s="6"/>
      <c r="H5" s="326" t="s">
        <v>186</v>
      </c>
      <c r="I5" s="327"/>
      <c r="J5" s="327"/>
      <c r="K5" s="327"/>
      <c r="L5" s="327"/>
      <c r="M5" s="327"/>
      <c r="N5" s="327"/>
      <c r="O5" s="327"/>
      <c r="P5" s="327"/>
    </row>
    <row r="6" ht="28.5" customHeight="1">
      <c r="O6" s="5" t="s">
        <v>7</v>
      </c>
    </row>
    <row r="7" spans="1:16" ht="12.75" customHeight="1">
      <c r="A7" s="320" t="s">
        <v>187</v>
      </c>
      <c r="B7" s="320" t="s">
        <v>188</v>
      </c>
      <c r="C7" s="320" t="s">
        <v>189</v>
      </c>
      <c r="D7" s="320" t="s">
        <v>200</v>
      </c>
      <c r="E7" s="320" t="s">
        <v>996</v>
      </c>
      <c r="F7" s="320" t="s">
        <v>190</v>
      </c>
      <c r="G7" s="322"/>
      <c r="H7" s="320" t="s">
        <v>432</v>
      </c>
      <c r="I7" s="320"/>
      <c r="J7" s="320"/>
      <c r="K7" s="320"/>
      <c r="L7" s="320"/>
      <c r="M7" s="320"/>
      <c r="N7" s="328" t="s">
        <v>433</v>
      </c>
      <c r="O7" s="328"/>
      <c r="P7" s="328"/>
    </row>
    <row r="8" spans="1:16" ht="26.25" customHeight="1">
      <c r="A8" s="320"/>
      <c r="B8" s="320"/>
      <c r="C8" s="320"/>
      <c r="D8" s="320"/>
      <c r="E8" s="320"/>
      <c r="F8" s="322"/>
      <c r="G8" s="322"/>
      <c r="H8" s="320"/>
      <c r="I8" s="320"/>
      <c r="J8" s="320"/>
      <c r="K8" s="320"/>
      <c r="L8" s="320"/>
      <c r="M8" s="320"/>
      <c r="N8" s="328"/>
      <c r="O8" s="328"/>
      <c r="P8" s="328"/>
    </row>
    <row r="9" spans="1:16" ht="47.25" customHeight="1">
      <c r="A9" s="321"/>
      <c r="B9" s="321"/>
      <c r="C9" s="321"/>
      <c r="D9" s="321"/>
      <c r="E9" s="321"/>
      <c r="F9" s="8" t="s">
        <v>191</v>
      </c>
      <c r="G9" s="7" t="s">
        <v>192</v>
      </c>
      <c r="H9" s="7" t="s">
        <v>997</v>
      </c>
      <c r="I9" s="8" t="s">
        <v>193</v>
      </c>
      <c r="J9" s="8" t="s">
        <v>30</v>
      </c>
      <c r="K9" s="8" t="s">
        <v>194</v>
      </c>
      <c r="L9" s="8" t="s">
        <v>195</v>
      </c>
      <c r="M9" s="8" t="s">
        <v>196</v>
      </c>
      <c r="N9" s="8" t="s">
        <v>197</v>
      </c>
      <c r="O9" s="8" t="s">
        <v>30</v>
      </c>
      <c r="P9" s="8" t="s">
        <v>31</v>
      </c>
    </row>
    <row r="10" spans="1:16" ht="1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7</v>
      </c>
      <c r="G10" s="9">
        <v>8</v>
      </c>
      <c r="H10" s="9">
        <v>9</v>
      </c>
      <c r="I10" s="9">
        <v>10</v>
      </c>
      <c r="J10" s="9">
        <v>11</v>
      </c>
      <c r="K10" s="9">
        <v>12</v>
      </c>
      <c r="L10" s="9">
        <v>13</v>
      </c>
      <c r="M10" s="9">
        <v>14</v>
      </c>
      <c r="N10" s="9">
        <v>15</v>
      </c>
      <c r="O10" s="9">
        <v>16</v>
      </c>
      <c r="P10" s="9">
        <v>17</v>
      </c>
    </row>
    <row r="11" spans="1:16" ht="48">
      <c r="A11" s="9">
        <v>1</v>
      </c>
      <c r="B11" s="10" t="s">
        <v>995</v>
      </c>
      <c r="C11" s="22" t="s">
        <v>198</v>
      </c>
      <c r="D11" s="23"/>
      <c r="E11" s="23">
        <v>4662.9</v>
      </c>
      <c r="F11" s="23"/>
      <c r="G11" s="23"/>
      <c r="H11" s="23">
        <v>4662.9</v>
      </c>
      <c r="I11" s="23">
        <v>3282.7</v>
      </c>
      <c r="J11" s="23">
        <v>39.4</v>
      </c>
      <c r="K11" s="23"/>
      <c r="L11" s="23">
        <v>3243.3</v>
      </c>
      <c r="M11" s="23"/>
      <c r="N11" s="23">
        <v>3282.7</v>
      </c>
      <c r="O11" s="23">
        <v>39.4</v>
      </c>
      <c r="P11" s="23">
        <v>3243.3</v>
      </c>
    </row>
    <row r="12" spans="1:16" ht="108">
      <c r="A12" s="9">
        <v>2</v>
      </c>
      <c r="B12" s="10" t="s">
        <v>998</v>
      </c>
      <c r="C12" s="22" t="s">
        <v>198</v>
      </c>
      <c r="D12" s="23"/>
      <c r="E12" s="23">
        <v>50.3</v>
      </c>
      <c r="F12" s="23"/>
      <c r="G12" s="23"/>
      <c r="H12" s="23">
        <v>50.3</v>
      </c>
      <c r="I12" s="23">
        <v>50.3</v>
      </c>
      <c r="J12" s="23">
        <v>50.3</v>
      </c>
      <c r="K12" s="23"/>
      <c r="L12" s="92">
        <v>0</v>
      </c>
      <c r="M12" s="23"/>
      <c r="N12" s="23">
        <v>50.3</v>
      </c>
      <c r="O12" s="23">
        <v>50.3</v>
      </c>
      <c r="P12" s="92">
        <v>0</v>
      </c>
    </row>
    <row r="13" spans="1:16" ht="30.75" customHeight="1">
      <c r="A13" s="11"/>
      <c r="B13" s="24" t="s">
        <v>199</v>
      </c>
      <c r="C13" s="23"/>
      <c r="D13" s="23"/>
      <c r="E13" s="23">
        <f>E12+E11</f>
        <v>4713.2</v>
      </c>
      <c r="F13" s="23"/>
      <c r="G13" s="23"/>
      <c r="H13" s="23">
        <f aca="true" t="shared" si="0" ref="H13:P13">H12+H11</f>
        <v>4713.2</v>
      </c>
      <c r="I13" s="92">
        <f t="shared" si="0"/>
        <v>3333</v>
      </c>
      <c r="J13" s="23">
        <f t="shared" si="0"/>
        <v>89.69999999999999</v>
      </c>
      <c r="K13" s="23"/>
      <c r="L13" s="23">
        <f t="shared" si="0"/>
        <v>3243.3</v>
      </c>
      <c r="M13" s="23"/>
      <c r="N13" s="92">
        <f t="shared" si="0"/>
        <v>3333</v>
      </c>
      <c r="O13" s="23">
        <f t="shared" si="0"/>
        <v>89.69999999999999</v>
      </c>
      <c r="P13" s="23">
        <f t="shared" si="0"/>
        <v>3243.3</v>
      </c>
    </row>
    <row r="14" spans="1:16" ht="24.75" customHeight="1">
      <c r="A14" s="12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</sheetData>
  <sheetProtection/>
  <mergeCells count="11">
    <mergeCell ref="A7:A9"/>
    <mergeCell ref="B7:B9"/>
    <mergeCell ref="C7:C9"/>
    <mergeCell ref="D7:D9"/>
    <mergeCell ref="E7:E9"/>
    <mergeCell ref="F7:G8"/>
    <mergeCell ref="A3:P3"/>
    <mergeCell ref="H4:P4"/>
    <mergeCell ref="H5:P5"/>
    <mergeCell ref="H7:M8"/>
    <mergeCell ref="N7:P8"/>
  </mergeCells>
  <printOptions/>
  <pageMargins left="0.9055118110236221" right="0.35433070866141736" top="1.1811023622047245" bottom="0.35433070866141736" header="0.2362204724409449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2021-03-11T02:41:58Z</cp:lastPrinted>
  <dcterms:created xsi:type="dcterms:W3CDTF">2007-07-17T01:27:34Z</dcterms:created>
  <dcterms:modified xsi:type="dcterms:W3CDTF">2021-05-12T01:45:51Z</dcterms:modified>
  <cp:category/>
  <cp:version/>
  <cp:contentType/>
  <cp:contentStatus/>
</cp:coreProperties>
</file>